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vrorg-my.sharepoint.com/personal/l_doedee_rvr_org/Documents/Bureaublad/"/>
    </mc:Choice>
  </mc:AlternateContent>
  <xr:revisionPtr revIDLastSave="0" documentId="8_{0661EC21-C761-413D-8AC5-833992CAF123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enkel particulier" sheetId="4" r:id="rId1"/>
    <sheet name="enkel (ex)ondernemer" sheetId="2" r:id="rId2"/>
    <sheet name="dubbel particulier" sheetId="5" r:id="rId3"/>
    <sheet name="dubbel (ex)ondernemer" sheetId="3" r:id="rId4"/>
    <sheet name="Gegevensvalidatie" sheetId="6" state="hidden" r:id="rId5"/>
    <sheet name="Gegevensvalidatie vanaf 7-23" sheetId="1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3" l="1"/>
  <c r="A12" i="3"/>
  <c r="L7" i="5"/>
  <c r="A12" i="5"/>
  <c r="A12" i="2"/>
  <c r="L7" i="4"/>
  <c r="A12" i="4"/>
  <c r="O16" i="4"/>
  <c r="N15" i="4"/>
  <c r="O15" i="4" s="1"/>
  <c r="O19" i="4" s="1"/>
  <c r="O16" i="3"/>
  <c r="N15" i="3"/>
  <c r="O15" i="3" s="1"/>
  <c r="N15" i="5"/>
  <c r="O15" i="5" s="1"/>
  <c r="O19" i="5" s="1"/>
  <c r="O16" i="5"/>
  <c r="N15" i="2"/>
  <c r="O15" i="2" s="1"/>
  <c r="O19" i="2" s="1"/>
  <c r="C15" i="2"/>
  <c r="O16" i="2"/>
  <c r="L7" i="2"/>
  <c r="C15" i="4"/>
  <c r="O5" i="3"/>
  <c r="O7" i="3" s="1"/>
  <c r="D11" i="3"/>
  <c r="O5" i="5"/>
  <c r="O7" i="5" s="1"/>
  <c r="O21" i="5" s="1"/>
  <c r="O6" i="5"/>
  <c r="D11" i="5"/>
  <c r="D11" i="4"/>
  <c r="O5" i="2"/>
  <c r="O6" i="2"/>
  <c r="D11" i="2"/>
  <c r="O5" i="4"/>
  <c r="O6" i="4"/>
  <c r="D10" i="2"/>
  <c r="O7" i="4" l="1"/>
  <c r="O19" i="3"/>
  <c r="P21" i="4"/>
  <c r="O21" i="3"/>
  <c r="O7" i="2"/>
  <c r="O21" i="2" s="1"/>
  <c r="C15" i="3"/>
  <c r="D15" i="3" s="1"/>
  <c r="D19" i="3" s="1"/>
  <c r="C15" i="5"/>
  <c r="D15" i="2"/>
  <c r="D19" i="2" s="1"/>
  <c r="D15" i="4"/>
  <c r="D16" i="4"/>
  <c r="D16" i="2"/>
  <c r="D16" i="5"/>
  <c r="D10" i="5"/>
  <c r="D9" i="5"/>
  <c r="D8" i="5"/>
  <c r="D7" i="5"/>
  <c r="D6" i="5"/>
  <c r="D5" i="5"/>
  <c r="D10" i="4"/>
  <c r="D9" i="4"/>
  <c r="D8" i="4"/>
  <c r="D7" i="4"/>
  <c r="D6" i="4"/>
  <c r="D5" i="4"/>
  <c r="D16" i="3"/>
  <c r="D9" i="3"/>
  <c r="D9" i="2"/>
  <c r="D12" i="5" l="1"/>
  <c r="D12" i="4"/>
  <c r="D19" i="4"/>
  <c r="E21" i="4" s="1"/>
  <c r="D15" i="5"/>
  <c r="D19" i="5" s="1"/>
  <c r="E21" i="5" l="1"/>
  <c r="D5" i="3"/>
  <c r="D5" i="2"/>
  <c r="D10" i="3"/>
  <c r="D8" i="3"/>
  <c r="D7" i="3"/>
  <c r="D6" i="3"/>
  <c r="D12" i="3" l="1"/>
  <c r="D21" i="3" s="1"/>
  <c r="D7" i="2"/>
  <c r="D8" i="2"/>
  <c r="D6" i="2"/>
  <c r="D12" i="2" s="1"/>
  <c r="E21" i="2" s="1"/>
</calcChain>
</file>

<file path=xl/sharedStrings.xml><?xml version="1.0" encoding="utf-8"?>
<sst xmlns="http://schemas.openxmlformats.org/spreadsheetml/2006/main" count="181" uniqueCount="24">
  <si>
    <t>LAB</t>
  </si>
  <si>
    <t>LOB</t>
  </si>
  <si>
    <t>porto kosten</t>
  </si>
  <si>
    <t>aantal maanden</t>
  </si>
  <si>
    <t>bedrag/mnd</t>
  </si>
  <si>
    <t>omschrijving</t>
  </si>
  <si>
    <t>jaar</t>
  </si>
  <si>
    <t>EP</t>
  </si>
  <si>
    <t>EO</t>
  </si>
  <si>
    <t>LAB (totaal)</t>
  </si>
  <si>
    <t>DP</t>
  </si>
  <si>
    <t>DO</t>
  </si>
  <si>
    <t>Totaal salaris overdragende bewindvoerder</t>
  </si>
  <si>
    <t>reiskosten</t>
  </si>
  <si>
    <t>overig</t>
  </si>
  <si>
    <t>bedrag/jaar</t>
  </si>
  <si>
    <t>portokosten</t>
  </si>
  <si>
    <t>x</t>
  </si>
  <si>
    <t>LOB en overige kosten</t>
  </si>
  <si>
    <t>Overdragende bewindvoerder (incl. maand van overdracht)</t>
  </si>
  <si>
    <t xml:space="preserve">LOB en overige kosten </t>
  </si>
  <si>
    <t>Zaak gestart vóór 1 juli 2023</t>
  </si>
  <si>
    <t>Zaak gestart ná 1 juli 2023</t>
  </si>
  <si>
    <t>Rekestnummer: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</si>
</sst>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44" fontId="0" fillId="0" borderId="5" xfId="0" applyNumberFormat="1" applyBorder="1"/>
    <xf numFmtId="0" fontId="0" fillId="0" borderId="4" xfId="0" applyBorder="1"/>
    <xf numFmtId="0" fontId="0" fillId="0" borderId="7" xfId="0" applyBorder="1"/>
    <xf numFmtId="44" fontId="0" fillId="0" borderId="0" xfId="1" applyFont="1"/>
    <xf numFmtId="0" fontId="3" fillId="0" borderId="0" xfId="0" applyFont="1"/>
    <xf numFmtId="44" fontId="1" fillId="0" borderId="0" xfId="1" applyFont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44" fontId="0" fillId="0" borderId="4" xfId="1" applyFont="1" applyBorder="1"/>
    <xf numFmtId="44" fontId="0" fillId="0" borderId="5" xfId="1" applyFont="1" applyBorder="1"/>
    <xf numFmtId="44" fontId="0" fillId="0" borderId="9" xfId="1" applyFont="1" applyBorder="1"/>
    <xf numFmtId="44" fontId="0" fillId="0" borderId="9" xfId="0" applyNumberFormat="1" applyBorder="1"/>
    <xf numFmtId="0" fontId="0" fillId="0" borderId="6" xfId="0" applyBorder="1"/>
    <xf numFmtId="44" fontId="0" fillId="0" borderId="7" xfId="1" applyFont="1" applyBorder="1"/>
    <xf numFmtId="0" fontId="0" fillId="0" borderId="3" xfId="0" applyBorder="1"/>
    <xf numFmtId="0" fontId="0" fillId="0" borderId="10" xfId="0" applyBorder="1"/>
    <xf numFmtId="0" fontId="0" fillId="0" borderId="8" xfId="0" applyBorder="1"/>
    <xf numFmtId="44" fontId="4" fillId="0" borderId="14" xfId="1" applyFont="1" applyBorder="1"/>
    <xf numFmtId="0" fontId="4" fillId="0" borderId="14" xfId="0" applyFont="1" applyBorder="1"/>
    <xf numFmtId="0" fontId="1" fillId="0" borderId="15" xfId="0" applyFont="1" applyBorder="1"/>
    <xf numFmtId="0" fontId="5" fillId="4" borderId="4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44" fontId="5" fillId="4" borderId="6" xfId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44" fontId="0" fillId="0" borderId="1" xfId="1" applyFont="1" applyBorder="1"/>
    <xf numFmtId="44" fontId="6" fillId="0" borderId="12" xfId="0" applyNumberFormat="1" applyFont="1" applyBorder="1"/>
    <xf numFmtId="44" fontId="6" fillId="0" borderId="7" xfId="0" applyNumberFormat="1" applyFont="1" applyBorder="1"/>
    <xf numFmtId="0" fontId="5" fillId="4" borderId="1" xfId="0" applyFont="1" applyFill="1" applyBorder="1" applyProtection="1">
      <protection locked="0"/>
    </xf>
    <xf numFmtId="44" fontId="6" fillId="0" borderId="1" xfId="1" applyFont="1" applyBorder="1"/>
    <xf numFmtId="44" fontId="5" fillId="4" borderId="1" xfId="1" applyFont="1" applyFill="1" applyBorder="1" applyProtection="1">
      <protection locked="0"/>
    </xf>
    <xf numFmtId="42" fontId="0" fillId="0" borderId="0" xfId="0" applyNumberFormat="1"/>
    <xf numFmtId="0" fontId="0" fillId="0" borderId="16" xfId="0" applyBorder="1"/>
    <xf numFmtId="44" fontId="5" fillId="4" borderId="16" xfId="1" applyFont="1" applyFill="1" applyBorder="1" applyProtection="1">
      <protection locked="0"/>
    </xf>
    <xf numFmtId="44" fontId="1" fillId="0" borderId="6" xfId="1" applyFont="1" applyBorder="1"/>
    <xf numFmtId="44" fontId="1" fillId="0" borderId="15" xfId="0" applyNumberFormat="1" applyFont="1" applyBorder="1"/>
    <xf numFmtId="0" fontId="4" fillId="0" borderId="0" xfId="0" applyFont="1"/>
    <xf numFmtId="44" fontId="4" fillId="0" borderId="0" xfId="1" applyFont="1" applyBorder="1"/>
    <xf numFmtId="44" fontId="1" fillId="0" borderId="0" xfId="0" applyNumberFormat="1" applyFont="1"/>
    <xf numFmtId="0" fontId="7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5" fillId="4" borderId="17" xfId="0" applyFont="1" applyFill="1" applyBorder="1" applyProtection="1">
      <protection locked="0"/>
    </xf>
    <xf numFmtId="0" fontId="5" fillId="4" borderId="18" xfId="0" applyFont="1" applyFill="1" applyBorder="1" applyProtection="1">
      <protection locked="0"/>
    </xf>
    <xf numFmtId="44" fontId="0" fillId="0" borderId="17" xfId="1" applyFont="1" applyBorder="1"/>
    <xf numFmtId="44" fontId="0" fillId="0" borderId="18" xfId="1" applyFont="1" applyBorder="1"/>
    <xf numFmtId="0" fontId="8" fillId="0" borderId="13" xfId="0" applyFont="1" applyBorder="1"/>
    <xf numFmtId="0" fontId="8" fillId="0" borderId="14" xfId="0" applyFont="1" applyBorder="1"/>
    <xf numFmtId="44" fontId="8" fillId="0" borderId="14" xfId="1" applyFont="1" applyBorder="1"/>
    <xf numFmtId="0" fontId="8" fillId="0" borderId="15" xfId="0" applyFont="1" applyBorder="1"/>
    <xf numFmtId="0" fontId="5" fillId="4" borderId="0" xfId="0" applyFont="1" applyFill="1" applyProtection="1">
      <protection locked="0"/>
    </xf>
    <xf numFmtId="44" fontId="0" fillId="0" borderId="0" xfId="1" applyFont="1" applyBorder="1"/>
    <xf numFmtId="0" fontId="0" fillId="0" borderId="20" xfId="0" applyBorder="1"/>
    <xf numFmtId="0" fontId="5" fillId="4" borderId="19" xfId="0" applyFont="1" applyFill="1" applyBorder="1" applyProtection="1">
      <protection locked="0"/>
    </xf>
    <xf numFmtId="0" fontId="0" fillId="0" borderId="12" xfId="0" applyBorder="1"/>
    <xf numFmtId="44" fontId="1" fillId="0" borderId="20" xfId="1" applyFont="1" applyBorder="1"/>
    <xf numFmtId="0" fontId="1" fillId="0" borderId="20" xfId="0" applyFont="1" applyBorder="1"/>
    <xf numFmtId="0" fontId="0" fillId="0" borderId="0" xfId="0" applyAlignment="1">
      <alignment horizontal="right"/>
    </xf>
    <xf numFmtId="0" fontId="1" fillId="0" borderId="6" xfId="0" applyFont="1" applyBorder="1"/>
    <xf numFmtId="44" fontId="1" fillId="0" borderId="0" xfId="1" applyFont="1" applyBorder="1"/>
    <xf numFmtId="0" fontId="1" fillId="0" borderId="0" xfId="0" applyFont="1"/>
    <xf numFmtId="0" fontId="5" fillId="4" borderId="6" xfId="0" applyFont="1" applyFill="1" applyBorder="1" applyProtection="1">
      <protection locked="0"/>
    </xf>
    <xf numFmtId="44" fontId="8" fillId="0" borderId="15" xfId="0" applyNumberFormat="1" applyFont="1" applyBorder="1"/>
    <xf numFmtId="0" fontId="5" fillId="4" borderId="4" xfId="0" applyFont="1" applyFill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alignment horizontal="right"/>
      <protection locked="0"/>
    </xf>
    <xf numFmtId="44" fontId="0" fillId="0" borderId="17" xfId="0" applyNumberFormat="1" applyBorder="1"/>
    <xf numFmtId="44" fontId="0" fillId="0" borderId="18" xfId="0" applyNumberFormat="1" applyBorder="1"/>
    <xf numFmtId="44" fontId="0" fillId="0" borderId="5" xfId="1" applyFont="1" applyFill="1" applyBorder="1"/>
    <xf numFmtId="44" fontId="0" fillId="0" borderId="9" xfId="1" applyFont="1" applyFill="1" applyBorder="1"/>
    <xf numFmtId="42" fontId="0" fillId="0" borderId="0" xfId="1" applyNumberFormat="1" applyFont="1" applyFill="1"/>
    <xf numFmtId="0" fontId="1" fillId="5" borderId="0" xfId="0" applyFont="1" applyFill="1"/>
    <xf numFmtId="0" fontId="1" fillId="4" borderId="0" xfId="0" applyFont="1" applyFill="1"/>
    <xf numFmtId="0" fontId="1" fillId="4" borderId="0" xfId="0" applyFont="1" applyFill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workbookViewId="0">
      <selection activeCell="L15" sqref="L15"/>
    </sheetView>
  </sheetViews>
  <sheetFormatPr defaultRowHeight="15" x14ac:dyDescent="0.25"/>
  <cols>
    <col min="1" max="1" width="15.85546875" customWidth="1"/>
    <col min="2" max="5" width="12.28515625" customWidth="1"/>
    <col min="6" max="6" width="5" bestFit="1" customWidth="1"/>
    <col min="7" max="8" width="7.85546875" customWidth="1"/>
    <col min="9" max="9" width="7.85546875" style="8" bestFit="1" customWidth="1"/>
    <col min="12" max="12" width="15.85546875" customWidth="1"/>
    <col min="13" max="16" width="12.28515625" customWidth="1"/>
    <col min="18" max="20" width="7.85546875" customWidth="1"/>
  </cols>
  <sheetData>
    <row r="1" spans="1:23" x14ac:dyDescent="0.25">
      <c r="A1" s="77" t="s">
        <v>21</v>
      </c>
      <c r="B1" s="77"/>
      <c r="L1" s="77" t="s">
        <v>22</v>
      </c>
      <c r="M1" s="77"/>
    </row>
    <row r="2" spans="1:23" x14ac:dyDescent="0.25">
      <c r="A2" s="67" t="s">
        <v>23</v>
      </c>
      <c r="B2" s="79"/>
      <c r="L2" s="67" t="s">
        <v>23</v>
      </c>
      <c r="M2" s="78"/>
    </row>
    <row r="3" spans="1:23" x14ac:dyDescent="0.25">
      <c r="A3" s="80" t="s">
        <v>19</v>
      </c>
      <c r="B3" s="80"/>
      <c r="C3" s="80"/>
      <c r="D3" s="80"/>
      <c r="E3" s="80"/>
      <c r="L3" s="80" t="s">
        <v>19</v>
      </c>
      <c r="M3" s="80"/>
      <c r="N3" s="80"/>
      <c r="O3" s="80"/>
      <c r="P3" s="80"/>
      <c r="W3" s="8"/>
    </row>
    <row r="4" spans="1:23" x14ac:dyDescent="0.25">
      <c r="A4" s="10" t="s">
        <v>3</v>
      </c>
      <c r="B4" s="10" t="s">
        <v>0</v>
      </c>
      <c r="C4" s="10" t="s">
        <v>4</v>
      </c>
      <c r="D4" s="10" t="s">
        <v>15</v>
      </c>
      <c r="E4" s="10" t="s">
        <v>5</v>
      </c>
      <c r="L4" s="2" t="s">
        <v>3</v>
      </c>
      <c r="M4" s="2" t="s">
        <v>0</v>
      </c>
      <c r="N4" s="10" t="s">
        <v>4</v>
      </c>
      <c r="O4" s="10" t="s">
        <v>15</v>
      </c>
      <c r="P4" s="10" t="s">
        <v>5</v>
      </c>
      <c r="W4" s="38"/>
    </row>
    <row r="5" spans="1:23" x14ac:dyDescent="0.25">
      <c r="A5" s="49">
        <v>0</v>
      </c>
      <c r="B5" s="47">
        <v>2018</v>
      </c>
      <c r="C5" s="1">
        <v>53.5</v>
      </c>
      <c r="D5" s="15">
        <f t="shared" ref="D5:D11" si="0">A5*C5</f>
        <v>0</v>
      </c>
      <c r="E5" s="12" t="s">
        <v>0</v>
      </c>
      <c r="L5" s="26">
        <v>0</v>
      </c>
      <c r="M5" s="2">
        <v>2023</v>
      </c>
      <c r="N5" s="72">
        <v>60</v>
      </c>
      <c r="O5" s="51">
        <f>L5*N5</f>
        <v>0</v>
      </c>
      <c r="P5" s="47" t="s">
        <v>0</v>
      </c>
    </row>
    <row r="6" spans="1:23" ht="15.75" thickBot="1" x14ac:dyDescent="0.3">
      <c r="A6" s="49">
        <v>0</v>
      </c>
      <c r="B6" s="47">
        <v>2019</v>
      </c>
      <c r="C6" s="1">
        <v>54</v>
      </c>
      <c r="D6" s="15">
        <f t="shared" si="0"/>
        <v>0</v>
      </c>
      <c r="E6" s="12" t="s">
        <v>0</v>
      </c>
      <c r="L6" s="28">
        <v>0</v>
      </c>
      <c r="M6" s="13">
        <v>2024</v>
      </c>
      <c r="N6" s="73">
        <v>63</v>
      </c>
      <c r="O6" s="52">
        <f>L6*N6</f>
        <v>0</v>
      </c>
      <c r="P6" s="48" t="s">
        <v>0</v>
      </c>
      <c r="T6" s="38"/>
    </row>
    <row r="7" spans="1:23" x14ac:dyDescent="0.25">
      <c r="A7" s="49">
        <v>0</v>
      </c>
      <c r="B7" s="47">
        <v>2020</v>
      </c>
      <c r="C7" s="1">
        <v>55</v>
      </c>
      <c r="D7" s="15">
        <f t="shared" si="0"/>
        <v>0</v>
      </c>
      <c r="E7" s="12" t="s">
        <v>0</v>
      </c>
      <c r="L7" s="59">
        <f>SUM(L5:L6)</f>
        <v>0</v>
      </c>
      <c r="M7" s="59"/>
      <c r="N7" s="59"/>
      <c r="O7" s="62">
        <f>SUM(O5:O6)</f>
        <v>0</v>
      </c>
      <c r="P7" s="63" t="s">
        <v>9</v>
      </c>
      <c r="T7" s="38"/>
    </row>
    <row r="8" spans="1:23" x14ac:dyDescent="0.25">
      <c r="A8" s="49">
        <v>0</v>
      </c>
      <c r="B8" s="47">
        <v>2021</v>
      </c>
      <c r="C8" s="1">
        <v>56.5</v>
      </c>
      <c r="D8" s="15">
        <f t="shared" si="0"/>
        <v>0</v>
      </c>
      <c r="E8" s="12" t="s">
        <v>0</v>
      </c>
      <c r="M8" s="43"/>
      <c r="O8" s="58"/>
      <c r="T8" s="38"/>
    </row>
    <row r="9" spans="1:23" x14ac:dyDescent="0.25">
      <c r="A9" s="49">
        <v>0</v>
      </c>
      <c r="B9" s="47">
        <v>2022</v>
      </c>
      <c r="C9" s="1">
        <v>59.5</v>
      </c>
      <c r="D9" s="15">
        <f t="shared" si="0"/>
        <v>0</v>
      </c>
      <c r="E9" s="12" t="s">
        <v>0</v>
      </c>
      <c r="T9" s="38"/>
    </row>
    <row r="10" spans="1:23" x14ac:dyDescent="0.25">
      <c r="A10" s="49">
        <v>0</v>
      </c>
      <c r="B10">
        <v>2023</v>
      </c>
      <c r="C10" s="1">
        <v>60</v>
      </c>
      <c r="D10" s="15">
        <f t="shared" si="0"/>
        <v>0</v>
      </c>
      <c r="E10" s="47" t="s">
        <v>0</v>
      </c>
      <c r="T10" s="38"/>
    </row>
    <row r="11" spans="1:23" ht="15.75" thickBot="1" x14ac:dyDescent="0.3">
      <c r="A11" s="50">
        <v>0</v>
      </c>
      <c r="B11" s="48">
        <v>2024</v>
      </c>
      <c r="C11" s="17">
        <v>63</v>
      </c>
      <c r="D11" s="16">
        <f t="shared" si="0"/>
        <v>0</v>
      </c>
      <c r="E11" s="13" t="s">
        <v>0</v>
      </c>
      <c r="I11" s="38"/>
      <c r="T11" s="38"/>
    </row>
    <row r="12" spans="1:23" x14ac:dyDescent="0.25">
      <c r="A12" s="59">
        <f>SUM(A5:A10)</f>
        <v>0</v>
      </c>
      <c r="B12" s="59"/>
      <c r="C12" s="59"/>
      <c r="D12" s="62">
        <f>SUM(D5:D11)</f>
        <v>0</v>
      </c>
      <c r="E12" s="63" t="s">
        <v>9</v>
      </c>
      <c r="I12" s="38"/>
      <c r="T12" s="38"/>
    </row>
    <row r="13" spans="1:23" x14ac:dyDescent="0.25">
      <c r="D13" s="66"/>
      <c r="E13" s="47"/>
      <c r="I13" s="38"/>
      <c r="T13" s="38"/>
    </row>
    <row r="14" spans="1:23" x14ac:dyDescent="0.25">
      <c r="A14" s="81" t="s">
        <v>20</v>
      </c>
      <c r="B14" s="82"/>
      <c r="C14" s="82"/>
      <c r="D14" s="82"/>
      <c r="E14" s="83"/>
      <c r="G14" s="7" t="s">
        <v>1</v>
      </c>
      <c r="H14" s="7" t="s">
        <v>6</v>
      </c>
      <c r="I14" s="9" t="s">
        <v>7</v>
      </c>
      <c r="L14" s="81" t="s">
        <v>20</v>
      </c>
      <c r="M14" s="82"/>
      <c r="N14" s="82"/>
      <c r="O14" s="82"/>
      <c r="P14" s="83"/>
      <c r="R14" s="7" t="s">
        <v>1</v>
      </c>
      <c r="S14" s="7" t="s">
        <v>6</v>
      </c>
      <c r="T14" s="9" t="s">
        <v>7</v>
      </c>
    </row>
    <row r="15" spans="1:23" x14ac:dyDescent="0.25">
      <c r="A15" s="46">
        <v>0</v>
      </c>
      <c r="B15" s="46">
        <v>2021</v>
      </c>
      <c r="C15" s="33">
        <f>VLOOKUP(B15,H:I,2,FALSE)</f>
        <v>1151</v>
      </c>
      <c r="D15" s="14">
        <f>C15/36*A15</f>
        <v>0</v>
      </c>
      <c r="E15" s="2" t="s">
        <v>1</v>
      </c>
      <c r="F15" s="5" t="s">
        <v>17</v>
      </c>
      <c r="H15">
        <v>2018</v>
      </c>
      <c r="I15" s="38">
        <v>1086</v>
      </c>
      <c r="L15" s="46">
        <v>0</v>
      </c>
      <c r="M15" s="46">
        <v>2024</v>
      </c>
      <c r="N15" s="33">
        <f>VLOOKUP(M15,'enkel particulier'!S$6:T$17,2,FALSE)</f>
        <v>2416</v>
      </c>
      <c r="O15" s="14">
        <f>N15/18*L15</f>
        <v>0</v>
      </c>
      <c r="P15" s="2" t="s">
        <v>1</v>
      </c>
      <c r="Q15" s="5">
        <v>1097</v>
      </c>
      <c r="S15">
        <v>2023</v>
      </c>
      <c r="T15" s="38">
        <v>2295</v>
      </c>
    </row>
    <row r="16" spans="1:23" x14ac:dyDescent="0.25">
      <c r="A16" s="31">
        <v>0</v>
      </c>
      <c r="B16" s="10">
        <v>13</v>
      </c>
      <c r="C16" s="34">
        <v>187</v>
      </c>
      <c r="D16" s="32">
        <f>C16*(A16/B16)</f>
        <v>0</v>
      </c>
      <c r="E16" s="10" t="s">
        <v>16</v>
      </c>
      <c r="H16">
        <v>2019</v>
      </c>
      <c r="I16" s="38">
        <v>1097</v>
      </c>
      <c r="L16" s="31">
        <v>0</v>
      </c>
      <c r="M16" s="10">
        <v>13</v>
      </c>
      <c r="N16" s="34">
        <v>187</v>
      </c>
      <c r="O16" s="32">
        <f>N16*(L16/M16)</f>
        <v>0</v>
      </c>
      <c r="P16" s="10" t="s">
        <v>16</v>
      </c>
      <c r="S16">
        <v>2024</v>
      </c>
      <c r="T16" s="38">
        <v>2416</v>
      </c>
    </row>
    <row r="17" spans="1:20" x14ac:dyDescent="0.25">
      <c r="A17" s="21"/>
      <c r="B17" s="18"/>
      <c r="C17" s="22"/>
      <c r="D17" s="30">
        <v>0</v>
      </c>
      <c r="E17" s="18" t="s">
        <v>13</v>
      </c>
      <c r="H17">
        <v>2020</v>
      </c>
      <c r="I17" s="38">
        <v>1118</v>
      </c>
      <c r="L17" s="21"/>
      <c r="M17" s="18"/>
      <c r="N17" s="22"/>
      <c r="O17" s="30">
        <v>0</v>
      </c>
      <c r="P17" s="18" t="s">
        <v>13</v>
      </c>
      <c r="T17" s="38"/>
    </row>
    <row r="18" spans="1:20" ht="15.75" thickBot="1" x14ac:dyDescent="0.3">
      <c r="A18" s="39"/>
      <c r="B18" s="39"/>
      <c r="C18" s="39"/>
      <c r="D18" s="40">
        <v>0</v>
      </c>
      <c r="E18" s="39" t="s">
        <v>14</v>
      </c>
      <c r="H18">
        <v>2021</v>
      </c>
      <c r="I18" s="38">
        <v>1151</v>
      </c>
      <c r="L18" s="39"/>
      <c r="M18" s="39"/>
      <c r="N18" s="39"/>
      <c r="O18" s="40">
        <v>0</v>
      </c>
      <c r="P18" s="39" t="s">
        <v>14</v>
      </c>
    </row>
    <row r="19" spans="1:20" x14ac:dyDescent="0.25">
      <c r="D19" s="41">
        <f>SUM(D15:D18)</f>
        <v>0</v>
      </c>
      <c r="H19">
        <v>2022</v>
      </c>
      <c r="I19" s="38">
        <v>1207</v>
      </c>
      <c r="O19" s="41">
        <f>SUM(O15:O18)</f>
        <v>0</v>
      </c>
    </row>
    <row r="20" spans="1:20" ht="15.75" thickBot="1" x14ac:dyDescent="0.3">
      <c r="D20" s="6"/>
      <c r="H20">
        <v>2023</v>
      </c>
      <c r="I20" s="38">
        <v>1215</v>
      </c>
      <c r="O20" s="6"/>
    </row>
    <row r="21" spans="1:20" ht="15.75" thickBot="1" x14ac:dyDescent="0.3">
      <c r="A21" s="53" t="s">
        <v>12</v>
      </c>
      <c r="B21" s="24"/>
      <c r="C21" s="24"/>
      <c r="D21" s="23"/>
      <c r="E21" s="42">
        <f>D12+D19</f>
        <v>0</v>
      </c>
      <c r="H21">
        <v>2024</v>
      </c>
      <c r="I21" s="38">
        <v>2416</v>
      </c>
      <c r="L21" s="53" t="s">
        <v>12</v>
      </c>
      <c r="M21" s="24"/>
      <c r="N21" s="24"/>
      <c r="O21" s="23"/>
      <c r="P21" s="42">
        <f>'enkel particulier'!O7+O19</f>
        <v>0</v>
      </c>
    </row>
    <row r="22" spans="1:20" x14ac:dyDescent="0.25">
      <c r="A22" s="43"/>
      <c r="B22" s="43"/>
      <c r="C22" s="43"/>
      <c r="D22" s="44"/>
      <c r="E22" s="45"/>
      <c r="I22" s="38"/>
    </row>
    <row r="23" spans="1:20" x14ac:dyDescent="0.25">
      <c r="A23" s="43"/>
      <c r="B23" s="43"/>
      <c r="C23" s="43"/>
      <c r="D23" s="44"/>
      <c r="E23" s="45"/>
      <c r="I23" s="38"/>
    </row>
    <row r="24" spans="1:20" x14ac:dyDescent="0.25">
      <c r="I24" s="38"/>
    </row>
  </sheetData>
  <sheetProtection sheet="1" objects="1" scenarios="1" selectLockedCells="1"/>
  <mergeCells count="4">
    <mergeCell ref="A3:E3"/>
    <mergeCell ref="L3:P3"/>
    <mergeCell ref="A14:E14"/>
    <mergeCell ref="L14:P1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AF6C53E-39AD-404C-9215-09C85E4D8217}">
          <x14:formula1>
            <xm:f>Gegevensvalidatie!$A$1:$A$37</xm:f>
          </x14:formula1>
          <xm:sqref>A15</xm:sqref>
        </x14:dataValidation>
        <x14:dataValidation type="list" allowBlank="1" showInputMessage="1" showErrorMessage="1" xr:uid="{B2C081E4-97CA-4EAA-926B-F4756FDB0DB9}">
          <x14:formula1>
            <xm:f>Gegevensvalidatie!$A$1:$A$13</xm:f>
          </x14:formula1>
          <xm:sqref>L6 A5:A11</xm:sqref>
        </x14:dataValidation>
        <x14:dataValidation type="list" allowBlank="1" showInputMessage="1" showErrorMessage="1" xr:uid="{1718AB31-E32E-4DD0-AFE3-C907BFA309EA}">
          <x14:formula1>
            <xm:f>Gegevensvalidatie!$A$1:$A$7</xm:f>
          </x14:formula1>
          <xm:sqref>L5</xm:sqref>
        </x14:dataValidation>
        <x14:dataValidation type="list" allowBlank="1" showInputMessage="1" showErrorMessage="1" xr:uid="{B84DA718-1AA1-4B15-B5CE-96E9CFBD75B3}">
          <x14:formula1>
            <xm:f>Gegevensvalidatie!$C$1:$C$7</xm:f>
          </x14:formula1>
          <xm:sqref>B15</xm:sqref>
        </x14:dataValidation>
        <x14:dataValidation type="list" allowBlank="1" showInputMessage="1" showErrorMessage="1" xr:uid="{4302465E-2576-4304-87CC-11799DC08CAB}">
          <x14:formula1>
            <xm:f>'Gegevensvalidatie vanaf 7-23'!$A$1:$A$19</xm:f>
          </x14:formula1>
          <xm:sqref>L15</xm:sqref>
        </x14:dataValidation>
        <x14:dataValidation type="list" allowBlank="1" showInputMessage="1" showErrorMessage="1" xr:uid="{3D330114-D90A-4B0A-AD79-1082BA33F9A0}">
          <x14:formula1>
            <xm:f>Gegevensvalidatie!$C$6:$C$7</xm:f>
          </x14:formula1>
          <xm:sqref>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workbookViewId="0">
      <selection activeCell="A5" sqref="A5"/>
    </sheetView>
  </sheetViews>
  <sheetFormatPr defaultRowHeight="15" x14ac:dyDescent="0.25"/>
  <cols>
    <col min="1" max="1" width="15.85546875" customWidth="1"/>
    <col min="2" max="5" width="12.28515625" customWidth="1"/>
    <col min="6" max="6" width="5" bestFit="1" customWidth="1"/>
    <col min="7" max="8" width="7.85546875" customWidth="1"/>
    <col min="9" max="9" width="7.85546875" style="8" bestFit="1" customWidth="1"/>
    <col min="12" max="12" width="15.85546875" customWidth="1"/>
    <col min="13" max="16" width="12.28515625" customWidth="1"/>
    <col min="18" max="20" width="7.85546875" customWidth="1"/>
  </cols>
  <sheetData>
    <row r="1" spans="1:20" x14ac:dyDescent="0.25">
      <c r="A1" s="77" t="s">
        <v>21</v>
      </c>
      <c r="B1" s="77"/>
      <c r="L1" s="77" t="s">
        <v>22</v>
      </c>
      <c r="M1" s="77"/>
    </row>
    <row r="2" spans="1:20" x14ac:dyDescent="0.25">
      <c r="A2" s="67" t="s">
        <v>23</v>
      </c>
      <c r="B2" s="79"/>
      <c r="L2" s="67" t="s">
        <v>23</v>
      </c>
      <c r="M2" s="79"/>
    </row>
    <row r="3" spans="1:20" x14ac:dyDescent="0.25">
      <c r="A3" s="87" t="s">
        <v>19</v>
      </c>
      <c r="B3" s="88"/>
      <c r="C3" s="88"/>
      <c r="D3" s="88"/>
      <c r="E3" s="89"/>
      <c r="L3" s="84" t="s">
        <v>19</v>
      </c>
      <c r="M3" s="85"/>
      <c r="N3" s="85"/>
      <c r="O3" s="85"/>
      <c r="P3" s="86"/>
    </row>
    <row r="4" spans="1:20" x14ac:dyDescent="0.25">
      <c r="A4" s="10" t="s">
        <v>3</v>
      </c>
      <c r="B4" s="10" t="s">
        <v>0</v>
      </c>
      <c r="C4" s="10" t="s">
        <v>4</v>
      </c>
      <c r="D4" s="10" t="s">
        <v>15</v>
      </c>
      <c r="E4" s="10" t="s">
        <v>5</v>
      </c>
      <c r="L4" s="10" t="s">
        <v>3</v>
      </c>
      <c r="M4" s="10" t="s">
        <v>0</v>
      </c>
      <c r="N4" s="10" t="s">
        <v>4</v>
      </c>
      <c r="O4" s="10" t="s">
        <v>15</v>
      </c>
      <c r="P4" s="10" t="s">
        <v>5</v>
      </c>
    </row>
    <row r="5" spans="1:20" x14ac:dyDescent="0.25">
      <c r="A5" s="27">
        <v>0</v>
      </c>
      <c r="B5" s="12">
        <v>2018</v>
      </c>
      <c r="C5" s="1">
        <v>53.5</v>
      </c>
      <c r="D5" s="15">
        <f t="shared" ref="D5:D11" si="0">A5*C5</f>
        <v>0</v>
      </c>
      <c r="E5" s="12" t="s">
        <v>0</v>
      </c>
      <c r="L5" s="27">
        <v>0</v>
      </c>
      <c r="M5" s="12">
        <v>2023</v>
      </c>
      <c r="N5" s="1">
        <v>60</v>
      </c>
      <c r="O5" s="15">
        <f>L5*N5</f>
        <v>0</v>
      </c>
      <c r="P5" s="12" t="s">
        <v>0</v>
      </c>
    </row>
    <row r="6" spans="1:20" ht="15.75" thickBot="1" x14ac:dyDescent="0.3">
      <c r="A6" s="27">
        <v>0</v>
      </c>
      <c r="B6" s="12">
        <v>2019</v>
      </c>
      <c r="C6" s="1">
        <v>54</v>
      </c>
      <c r="D6" s="15">
        <f t="shared" si="0"/>
        <v>0</v>
      </c>
      <c r="E6" s="12" t="s">
        <v>0</v>
      </c>
      <c r="L6" s="28">
        <v>0</v>
      </c>
      <c r="M6" s="13">
        <v>2024</v>
      </c>
      <c r="N6" s="17">
        <v>63</v>
      </c>
      <c r="O6" s="16">
        <f>L6*N6</f>
        <v>0</v>
      </c>
      <c r="P6" s="13" t="s">
        <v>0</v>
      </c>
      <c r="T6" s="38"/>
    </row>
    <row r="7" spans="1:20" x14ac:dyDescent="0.25">
      <c r="A7" s="27">
        <v>0</v>
      </c>
      <c r="B7" s="12">
        <v>2020</v>
      </c>
      <c r="C7" s="1">
        <v>55</v>
      </c>
      <c r="D7" s="15">
        <f t="shared" si="0"/>
        <v>0</v>
      </c>
      <c r="E7" s="12" t="s">
        <v>0</v>
      </c>
      <c r="L7" s="59">
        <f>SUM(L5:L6)</f>
        <v>0</v>
      </c>
      <c r="M7" s="59"/>
      <c r="N7" s="59"/>
      <c r="O7" s="62">
        <f>SUM(O5:O6)</f>
        <v>0</v>
      </c>
      <c r="P7" s="63" t="s">
        <v>9</v>
      </c>
      <c r="T7" s="38"/>
    </row>
    <row r="8" spans="1:20" x14ac:dyDescent="0.25">
      <c r="A8" s="27">
        <v>0</v>
      </c>
      <c r="B8" s="12">
        <v>2021</v>
      </c>
      <c r="C8" s="1">
        <v>56.5</v>
      </c>
      <c r="D8" s="15">
        <f t="shared" si="0"/>
        <v>0</v>
      </c>
      <c r="E8" s="12" t="s">
        <v>0</v>
      </c>
      <c r="M8" s="43"/>
      <c r="O8" s="58"/>
      <c r="T8" s="38"/>
    </row>
    <row r="9" spans="1:20" x14ac:dyDescent="0.25">
      <c r="A9" s="27">
        <v>0</v>
      </c>
      <c r="B9" s="12">
        <v>2022</v>
      </c>
      <c r="C9" s="1">
        <v>59.5</v>
      </c>
      <c r="D9" s="15">
        <f t="shared" si="0"/>
        <v>0</v>
      </c>
      <c r="E9" s="12" t="s">
        <v>0</v>
      </c>
      <c r="T9" s="38"/>
    </row>
    <row r="10" spans="1:20" x14ac:dyDescent="0.25">
      <c r="A10" s="27">
        <v>0</v>
      </c>
      <c r="B10" s="12">
        <v>2023</v>
      </c>
      <c r="C10" s="1">
        <v>60</v>
      </c>
      <c r="D10" s="15">
        <f t="shared" si="0"/>
        <v>0</v>
      </c>
      <c r="E10" s="12" t="s">
        <v>0</v>
      </c>
      <c r="T10" s="38"/>
    </row>
    <row r="11" spans="1:20" ht="15.75" thickBot="1" x14ac:dyDescent="0.3">
      <c r="A11" s="28">
        <v>0</v>
      </c>
      <c r="B11" s="13">
        <v>2024</v>
      </c>
      <c r="C11" s="17">
        <v>63</v>
      </c>
      <c r="D11" s="16">
        <f t="shared" si="0"/>
        <v>0</v>
      </c>
      <c r="E11" s="13" t="s">
        <v>0</v>
      </c>
      <c r="I11" s="38"/>
      <c r="T11" s="38"/>
    </row>
    <row r="12" spans="1:20" x14ac:dyDescent="0.25">
      <c r="A12" s="59">
        <f>SUM(A5:A11)</f>
        <v>0</v>
      </c>
      <c r="B12" s="59"/>
      <c r="C12" s="59"/>
      <c r="D12" s="62">
        <f>SUM(D5:D11)</f>
        <v>0</v>
      </c>
      <c r="E12" s="63" t="s">
        <v>9</v>
      </c>
      <c r="I12" s="38"/>
      <c r="T12" s="38"/>
    </row>
    <row r="13" spans="1:20" x14ac:dyDescent="0.25">
      <c r="D13" s="58"/>
      <c r="E13" s="47"/>
      <c r="I13" s="38"/>
      <c r="T13" s="38"/>
    </row>
    <row r="14" spans="1:20" x14ac:dyDescent="0.25">
      <c r="A14" s="3"/>
      <c r="B14" s="20" t="s">
        <v>18</v>
      </c>
      <c r="C14" s="3"/>
      <c r="D14" s="19"/>
      <c r="E14" s="20"/>
      <c r="G14" s="7" t="s">
        <v>1</v>
      </c>
      <c r="H14" s="7" t="s">
        <v>6</v>
      </c>
      <c r="I14" s="9" t="s">
        <v>8</v>
      </c>
      <c r="L14" s="11"/>
      <c r="M14" s="3" t="s">
        <v>18</v>
      </c>
      <c r="N14" s="3"/>
      <c r="O14" s="19"/>
      <c r="P14" s="20"/>
      <c r="R14" s="7" t="s">
        <v>1</v>
      </c>
      <c r="S14" s="7" t="s">
        <v>6</v>
      </c>
      <c r="T14" s="9" t="s">
        <v>8</v>
      </c>
    </row>
    <row r="15" spans="1:20" x14ac:dyDescent="0.25">
      <c r="A15" s="60">
        <v>0</v>
      </c>
      <c r="B15" s="70">
        <v>2018</v>
      </c>
      <c r="C15" s="33">
        <f>VLOOKUP(B15,H:I,2,FALSE)</f>
        <v>2407</v>
      </c>
      <c r="D15" s="14">
        <f>C15/36*A15</f>
        <v>0</v>
      </c>
      <c r="E15" s="2" t="s">
        <v>1</v>
      </c>
      <c r="F15" s="5">
        <v>1097</v>
      </c>
      <c r="H15" s="64">
        <v>2018</v>
      </c>
      <c r="I15" s="38">
        <v>2407</v>
      </c>
      <c r="L15" s="29">
        <v>0</v>
      </c>
      <c r="M15" s="71">
        <v>2023</v>
      </c>
      <c r="N15" s="33">
        <f>VLOOKUP(M15,S:T,2,FALSE)</f>
        <v>3772</v>
      </c>
      <c r="O15" s="14">
        <f>N15/36*L15</f>
        <v>0</v>
      </c>
      <c r="P15" s="2" t="s">
        <v>1</v>
      </c>
      <c r="Q15" s="5">
        <v>1097</v>
      </c>
      <c r="S15" s="64">
        <v>2023</v>
      </c>
      <c r="T15" s="38">
        <v>3772</v>
      </c>
    </row>
    <row r="16" spans="1:20" x14ac:dyDescent="0.25">
      <c r="A16" s="31">
        <v>0</v>
      </c>
      <c r="B16" s="10">
        <v>13</v>
      </c>
      <c r="C16" s="34">
        <v>187</v>
      </c>
      <c r="D16" s="32">
        <f>C16*(A16/B16)</f>
        <v>0</v>
      </c>
      <c r="E16" s="10" t="s">
        <v>2</v>
      </c>
      <c r="H16" s="64">
        <v>2019</v>
      </c>
      <c r="I16" s="38">
        <v>2432</v>
      </c>
      <c r="L16" s="31">
        <v>0</v>
      </c>
      <c r="M16" s="10">
        <v>13</v>
      </c>
      <c r="N16" s="34">
        <v>187</v>
      </c>
      <c r="O16" s="32">
        <f>N16*(L16/M16)</f>
        <v>0</v>
      </c>
      <c r="P16" s="10" t="s">
        <v>2</v>
      </c>
      <c r="S16" s="64">
        <v>2024</v>
      </c>
      <c r="T16" s="38">
        <v>3971</v>
      </c>
    </row>
    <row r="17" spans="1:16" x14ac:dyDescent="0.25">
      <c r="A17" s="21"/>
      <c r="B17" s="18"/>
      <c r="C17" s="22"/>
      <c r="D17" s="30">
        <v>0</v>
      </c>
      <c r="E17" s="18" t="s">
        <v>13</v>
      </c>
      <c r="H17" s="64">
        <v>2020</v>
      </c>
      <c r="I17" s="38">
        <v>2478</v>
      </c>
      <c r="L17" s="21"/>
      <c r="M17" s="18"/>
      <c r="N17" s="22"/>
      <c r="O17" s="30">
        <v>0</v>
      </c>
      <c r="P17" s="18" t="s">
        <v>13</v>
      </c>
    </row>
    <row r="18" spans="1:16" ht="15.75" thickBot="1" x14ac:dyDescent="0.3">
      <c r="A18" s="39"/>
      <c r="B18" s="39"/>
      <c r="C18" s="39"/>
      <c r="D18" s="40">
        <v>0</v>
      </c>
      <c r="E18" s="39" t="s">
        <v>14</v>
      </c>
      <c r="H18" s="64">
        <v>2021</v>
      </c>
      <c r="I18" s="38">
        <v>2550</v>
      </c>
      <c r="L18" s="39"/>
      <c r="M18" s="39"/>
      <c r="N18" s="39"/>
      <c r="O18" s="40">
        <v>0</v>
      </c>
      <c r="P18" s="39" t="s">
        <v>14</v>
      </c>
    </row>
    <row r="19" spans="1:16" x14ac:dyDescent="0.25">
      <c r="D19" s="41">
        <f>SUM(D15:D18)</f>
        <v>0</v>
      </c>
      <c r="H19" s="64">
        <v>2022</v>
      </c>
      <c r="I19" s="38">
        <v>2674</v>
      </c>
      <c r="O19" s="41">
        <f>SUM(O15:O18)</f>
        <v>0</v>
      </c>
    </row>
    <row r="20" spans="1:16" ht="15.75" thickBot="1" x14ac:dyDescent="0.3">
      <c r="D20" s="6"/>
      <c r="H20" s="64">
        <v>2023</v>
      </c>
      <c r="I20" s="38">
        <v>2692</v>
      </c>
      <c r="O20" s="6"/>
    </row>
    <row r="21" spans="1:16" ht="15.75" thickBot="1" x14ac:dyDescent="0.3">
      <c r="A21" s="53" t="s">
        <v>12</v>
      </c>
      <c r="B21" s="54"/>
      <c r="C21" s="54"/>
      <c r="D21" s="55"/>
      <c r="E21" s="69">
        <f>D12+D19</f>
        <v>0</v>
      </c>
      <c r="H21" s="64">
        <v>2024</v>
      </c>
      <c r="I21" s="38">
        <v>3971</v>
      </c>
      <c r="L21" s="53" t="s">
        <v>12</v>
      </c>
      <c r="M21" s="54"/>
      <c r="N21" s="54"/>
      <c r="O21" s="55">
        <f>'enkel (ex)ondernemer'!O7+O19</f>
        <v>0</v>
      </c>
      <c r="P21" s="25"/>
    </row>
    <row r="22" spans="1:16" x14ac:dyDescent="0.25">
      <c r="I22" s="38"/>
    </row>
    <row r="23" spans="1:16" x14ac:dyDescent="0.25">
      <c r="A23" s="43"/>
    </row>
  </sheetData>
  <sheetProtection sheet="1" objects="1" scenarios="1" selectLockedCells="1"/>
  <mergeCells count="2">
    <mergeCell ref="L3:P3"/>
    <mergeCell ref="A3:E3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7CEC9D-B6E8-4DA8-A2C1-174AD2340C13}">
          <x14:formula1>
            <xm:f>Gegevensvalidatie!$A$1:$A$37</xm:f>
          </x14:formula1>
          <xm:sqref>A15</xm:sqref>
        </x14:dataValidation>
        <x14:dataValidation type="list" allowBlank="1" showInputMessage="1" showErrorMessage="1" xr:uid="{79B58CD0-F8EC-4E20-BE8F-1986D3985931}">
          <x14:formula1>
            <xm:f>Gegevensvalidatie!$A$1:$A$13</xm:f>
          </x14:formula1>
          <xm:sqref>L6 A5:A11</xm:sqref>
        </x14:dataValidation>
        <x14:dataValidation type="list" allowBlank="1" showInputMessage="1" showErrorMessage="1" xr:uid="{06D523A7-F586-4252-80D6-0D704145B9E7}">
          <x14:formula1>
            <xm:f>Gegevensvalidatie!$A$1:$A$7</xm:f>
          </x14:formula1>
          <xm:sqref>L5</xm:sqref>
        </x14:dataValidation>
        <x14:dataValidation type="list" allowBlank="1" showInputMessage="1" showErrorMessage="1" xr:uid="{A6C11911-4C0C-4EB6-9219-31136948D467}">
          <x14:formula1>
            <xm:f>Gegevensvalidatie!$C$1:$C$7</xm:f>
          </x14:formula1>
          <xm:sqref>B15</xm:sqref>
        </x14:dataValidation>
        <x14:dataValidation type="list" allowBlank="1" showInputMessage="1" showErrorMessage="1" xr:uid="{4E9AD4C6-C10B-438B-9E23-CE909C55F5D3}">
          <x14:formula1>
            <xm:f>'Gegevensvalidatie vanaf 7-23'!$A$1:$A$19</xm:f>
          </x14:formula1>
          <xm:sqref>L15</xm:sqref>
        </x14:dataValidation>
        <x14:dataValidation type="list" allowBlank="1" showInputMessage="1" showErrorMessage="1" xr:uid="{F32BDE5B-C17A-4082-9A49-50B50DB3A6EA}">
          <x14:formula1>
            <xm:f>Gegevensvalidatie!$C$6:$C$7</xm:f>
          </x14:formula1>
          <xm:sqref>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"/>
  <sheetViews>
    <sheetView workbookViewId="0">
      <selection activeCell="A5" sqref="A5"/>
    </sheetView>
  </sheetViews>
  <sheetFormatPr defaultRowHeight="15" x14ac:dyDescent="0.25"/>
  <cols>
    <col min="1" max="1" width="15.85546875" customWidth="1"/>
    <col min="2" max="5" width="12.28515625" customWidth="1"/>
    <col min="6" max="6" width="5" bestFit="1" customWidth="1"/>
    <col min="7" max="8" width="7.85546875" customWidth="1"/>
    <col min="9" max="9" width="7.85546875" bestFit="1" customWidth="1"/>
    <col min="10" max="10" width="11.5703125" customWidth="1"/>
    <col min="12" max="12" width="15.85546875" customWidth="1"/>
    <col min="13" max="15" width="12.28515625" customWidth="1"/>
    <col min="16" max="16" width="12.28515625" bestFit="1" customWidth="1"/>
    <col min="18" max="20" width="7.85546875" customWidth="1"/>
  </cols>
  <sheetData>
    <row r="1" spans="1:20" x14ac:dyDescent="0.25">
      <c r="A1" s="77" t="s">
        <v>21</v>
      </c>
      <c r="B1" s="77"/>
      <c r="L1" s="77" t="s">
        <v>22</v>
      </c>
      <c r="M1" s="77"/>
    </row>
    <row r="2" spans="1:20" x14ac:dyDescent="0.25">
      <c r="A2" s="67" t="s">
        <v>23</v>
      </c>
      <c r="B2" s="79"/>
      <c r="L2" s="67" t="s">
        <v>23</v>
      </c>
      <c r="M2" s="79"/>
    </row>
    <row r="3" spans="1:20" x14ac:dyDescent="0.25">
      <c r="A3" s="84" t="s">
        <v>19</v>
      </c>
      <c r="B3" s="85"/>
      <c r="C3" s="85"/>
      <c r="D3" s="85"/>
      <c r="E3" s="86"/>
      <c r="L3" s="84" t="s">
        <v>19</v>
      </c>
      <c r="M3" s="85"/>
      <c r="N3" s="85"/>
      <c r="O3" s="85"/>
      <c r="P3" s="86"/>
    </row>
    <row r="4" spans="1:20" x14ac:dyDescent="0.25">
      <c r="A4" s="10" t="s">
        <v>3</v>
      </c>
      <c r="B4" s="10" t="s">
        <v>0</v>
      </c>
      <c r="C4" s="10" t="s">
        <v>4</v>
      </c>
      <c r="D4" s="10" t="s">
        <v>15</v>
      </c>
      <c r="E4" s="10" t="s">
        <v>5</v>
      </c>
      <c r="L4" s="10" t="s">
        <v>3</v>
      </c>
      <c r="M4" s="10" t="s">
        <v>0</v>
      </c>
      <c r="N4" s="10" t="s">
        <v>4</v>
      </c>
      <c r="O4" s="10" t="s">
        <v>15</v>
      </c>
      <c r="P4" s="10" t="s">
        <v>5</v>
      </c>
    </row>
    <row r="5" spans="1:20" x14ac:dyDescent="0.25">
      <c r="A5" s="27">
        <v>0</v>
      </c>
      <c r="B5" s="12">
        <v>2018</v>
      </c>
      <c r="C5" s="74">
        <v>65</v>
      </c>
      <c r="D5" s="15">
        <f t="shared" ref="D5:D11" si="0">A5*C5</f>
        <v>0</v>
      </c>
      <c r="E5" s="12" t="s">
        <v>0</v>
      </c>
      <c r="L5" s="27">
        <v>0</v>
      </c>
      <c r="M5" s="12">
        <v>2023</v>
      </c>
      <c r="N5" s="15">
        <v>72.5</v>
      </c>
      <c r="O5" s="15">
        <f>L5*N5</f>
        <v>0</v>
      </c>
      <c r="P5" s="47" t="s">
        <v>0</v>
      </c>
    </row>
    <row r="6" spans="1:20" ht="15.75" thickBot="1" x14ac:dyDescent="0.3">
      <c r="A6" s="27">
        <v>0</v>
      </c>
      <c r="B6" s="12">
        <v>2019</v>
      </c>
      <c r="C6" s="74">
        <v>65.5</v>
      </c>
      <c r="D6" s="15">
        <f t="shared" si="0"/>
        <v>0</v>
      </c>
      <c r="E6" s="12" t="s">
        <v>0</v>
      </c>
      <c r="L6" s="28">
        <v>0</v>
      </c>
      <c r="M6" s="13">
        <v>2024</v>
      </c>
      <c r="N6" s="16">
        <v>76.5</v>
      </c>
      <c r="O6" s="16">
        <f>L6*N6</f>
        <v>0</v>
      </c>
      <c r="P6" s="13" t="s">
        <v>0</v>
      </c>
      <c r="T6" s="38"/>
    </row>
    <row r="7" spans="1:20" x14ac:dyDescent="0.25">
      <c r="A7" s="27">
        <v>0</v>
      </c>
      <c r="B7" s="12">
        <v>2020</v>
      </c>
      <c r="C7" s="74">
        <v>66.5</v>
      </c>
      <c r="D7" s="15">
        <f t="shared" si="0"/>
        <v>0</v>
      </c>
      <c r="E7" s="12" t="s">
        <v>0</v>
      </c>
      <c r="L7" s="18">
        <f>SUM(L5:L6)</f>
        <v>0</v>
      </c>
      <c r="M7" s="18"/>
      <c r="N7" s="18"/>
      <c r="O7" s="41">
        <f>SUM(O5:O6)</f>
        <v>0</v>
      </c>
      <c r="P7" s="65" t="s">
        <v>9</v>
      </c>
      <c r="T7" s="38"/>
    </row>
    <row r="8" spans="1:20" x14ac:dyDescent="0.25">
      <c r="A8" s="27">
        <v>0</v>
      </c>
      <c r="B8" s="12">
        <v>2021</v>
      </c>
      <c r="C8" s="74">
        <v>68.5</v>
      </c>
      <c r="D8" s="15">
        <f t="shared" si="0"/>
        <v>0</v>
      </c>
      <c r="E8" s="12" t="s">
        <v>0</v>
      </c>
      <c r="M8" s="43"/>
      <c r="O8" s="4"/>
      <c r="T8" s="38"/>
    </row>
    <row r="9" spans="1:20" x14ac:dyDescent="0.25">
      <c r="A9" s="27">
        <v>0</v>
      </c>
      <c r="B9" s="12">
        <v>2022</v>
      </c>
      <c r="C9" s="74">
        <v>72</v>
      </c>
      <c r="D9" s="15">
        <f t="shared" si="0"/>
        <v>0</v>
      </c>
      <c r="E9" s="12" t="s">
        <v>0</v>
      </c>
      <c r="T9" s="38"/>
    </row>
    <row r="10" spans="1:20" x14ac:dyDescent="0.25">
      <c r="A10" s="57">
        <v>0</v>
      </c>
      <c r="B10" s="12">
        <v>2023</v>
      </c>
      <c r="C10" s="74">
        <v>72.5</v>
      </c>
      <c r="D10" s="15">
        <f t="shared" si="0"/>
        <v>0</v>
      </c>
      <c r="E10" s="12" t="s">
        <v>0</v>
      </c>
      <c r="T10" s="38"/>
    </row>
    <row r="11" spans="1:20" ht="15.75" thickBot="1" x14ac:dyDescent="0.3">
      <c r="A11" s="28">
        <v>0</v>
      </c>
      <c r="B11" s="13">
        <v>2024</v>
      </c>
      <c r="C11" s="75">
        <v>76.5</v>
      </c>
      <c r="D11" s="16">
        <f t="shared" si="0"/>
        <v>0</v>
      </c>
      <c r="E11" s="48" t="s">
        <v>0</v>
      </c>
      <c r="I11" s="38"/>
      <c r="T11" s="38"/>
    </row>
    <row r="12" spans="1:20" x14ac:dyDescent="0.25">
      <c r="A12" s="59">
        <f>SUM(A5:A11)</f>
        <v>0</v>
      </c>
      <c r="B12" s="59"/>
      <c r="C12" s="18"/>
      <c r="D12" s="41">
        <f>SUM(D5:D11)</f>
        <v>0</v>
      </c>
      <c r="E12" s="65" t="s">
        <v>9</v>
      </c>
      <c r="I12" s="38"/>
      <c r="T12" s="38"/>
    </row>
    <row r="13" spans="1:20" x14ac:dyDescent="0.25">
      <c r="D13" s="66"/>
      <c r="E13" s="67"/>
      <c r="I13" s="38"/>
      <c r="T13" s="38"/>
    </row>
    <row r="14" spans="1:20" x14ac:dyDescent="0.25">
      <c r="A14" s="3"/>
      <c r="B14" s="20" t="s">
        <v>18</v>
      </c>
      <c r="C14" s="3"/>
      <c r="D14" s="19"/>
      <c r="E14" s="20"/>
      <c r="G14" s="7" t="s">
        <v>1</v>
      </c>
      <c r="H14" s="7" t="s">
        <v>6</v>
      </c>
      <c r="I14" s="9" t="s">
        <v>10</v>
      </c>
      <c r="L14" s="11"/>
      <c r="M14" s="20" t="s">
        <v>18</v>
      </c>
      <c r="N14" s="3"/>
      <c r="O14" s="19"/>
      <c r="P14" s="20"/>
      <c r="R14" s="7" t="s">
        <v>1</v>
      </c>
      <c r="S14" s="7" t="s">
        <v>6</v>
      </c>
      <c r="T14" s="9" t="s">
        <v>10</v>
      </c>
    </row>
    <row r="15" spans="1:20" x14ac:dyDescent="0.25">
      <c r="A15" s="35">
        <v>0</v>
      </c>
      <c r="B15" s="68">
        <v>2018</v>
      </c>
      <c r="C15" s="36">
        <f>VLOOKUP(B15,H:I,2,FALSE)</f>
        <v>1303</v>
      </c>
      <c r="D15" s="32">
        <f>C15/36*A15</f>
        <v>0</v>
      </c>
      <c r="E15" s="10" t="s">
        <v>1</v>
      </c>
      <c r="F15" s="5">
        <v>1097</v>
      </c>
      <c r="H15">
        <v>2018</v>
      </c>
      <c r="I15" s="76">
        <v>1303</v>
      </c>
      <c r="L15" s="35">
        <v>0</v>
      </c>
      <c r="M15" s="35">
        <v>2024</v>
      </c>
      <c r="N15" s="36">
        <f>VLOOKUP(M15,'dubbel particulier'!S$6:T$17,2,FALSE)</f>
        <v>2908</v>
      </c>
      <c r="O15" s="32">
        <f>N15/18*L15</f>
        <v>0</v>
      </c>
      <c r="P15" s="10" t="s">
        <v>1</v>
      </c>
      <c r="Q15" s="5">
        <v>1097</v>
      </c>
      <c r="S15">
        <v>2023</v>
      </c>
      <c r="T15" s="76">
        <v>2762</v>
      </c>
    </row>
    <row r="16" spans="1:20" x14ac:dyDescent="0.25">
      <c r="A16" s="35">
        <v>0</v>
      </c>
      <c r="B16" s="10">
        <v>13</v>
      </c>
      <c r="C16" s="36">
        <v>216</v>
      </c>
      <c r="D16" s="32">
        <f>C16*(A16/B16)</f>
        <v>0</v>
      </c>
      <c r="E16" s="10" t="s">
        <v>2</v>
      </c>
      <c r="H16">
        <v>2019</v>
      </c>
      <c r="I16" s="76">
        <v>1316</v>
      </c>
      <c r="L16" s="35">
        <v>0</v>
      </c>
      <c r="M16" s="10">
        <v>13</v>
      </c>
      <c r="N16" s="36">
        <v>216</v>
      </c>
      <c r="O16" s="32">
        <f>N16*(L16/M16)</f>
        <v>0</v>
      </c>
      <c r="P16" s="10" t="s">
        <v>2</v>
      </c>
      <c r="S16">
        <v>2024</v>
      </c>
      <c r="T16" s="38">
        <v>2908</v>
      </c>
    </row>
    <row r="17" spans="1:20" x14ac:dyDescent="0.25">
      <c r="A17" s="10"/>
      <c r="B17" s="10"/>
      <c r="C17" s="10"/>
      <c r="D17" s="37">
        <v>0</v>
      </c>
      <c r="E17" s="10" t="s">
        <v>13</v>
      </c>
      <c r="H17">
        <v>2020</v>
      </c>
      <c r="I17" s="76">
        <v>1341</v>
      </c>
      <c r="L17" s="10"/>
      <c r="M17" s="10"/>
      <c r="N17" s="10"/>
      <c r="O17" s="37">
        <v>0</v>
      </c>
      <c r="P17" s="10" t="s">
        <v>13</v>
      </c>
      <c r="T17" s="38"/>
    </row>
    <row r="18" spans="1:20" ht="15.75" thickBot="1" x14ac:dyDescent="0.3">
      <c r="A18" s="39"/>
      <c r="B18" s="39"/>
      <c r="C18" s="39"/>
      <c r="D18" s="40">
        <v>0</v>
      </c>
      <c r="E18" s="39" t="s">
        <v>14</v>
      </c>
      <c r="H18">
        <v>2021</v>
      </c>
      <c r="I18" s="76">
        <v>1380</v>
      </c>
      <c r="L18" s="39"/>
      <c r="M18" s="39"/>
      <c r="N18" s="39"/>
      <c r="O18" s="40">
        <v>0</v>
      </c>
      <c r="P18" s="39" t="s">
        <v>14</v>
      </c>
    </row>
    <row r="19" spans="1:20" x14ac:dyDescent="0.25">
      <c r="D19" s="41">
        <f>SUM(D15:D18)</f>
        <v>0</v>
      </c>
      <c r="H19">
        <v>2022</v>
      </c>
      <c r="I19" s="76">
        <v>1447</v>
      </c>
      <c r="O19" s="41">
        <f>SUM(O15:O18)</f>
        <v>0</v>
      </c>
    </row>
    <row r="20" spans="1:20" ht="15.75" thickBot="1" x14ac:dyDescent="0.3">
      <c r="D20" s="6"/>
      <c r="H20">
        <v>2023</v>
      </c>
      <c r="I20" s="76">
        <v>1457</v>
      </c>
      <c r="O20" s="6"/>
    </row>
    <row r="21" spans="1:20" ht="15.75" thickBot="1" x14ac:dyDescent="0.3">
      <c r="A21" s="53" t="s">
        <v>12</v>
      </c>
      <c r="B21" s="54"/>
      <c r="C21" s="54"/>
      <c r="D21" s="55"/>
      <c r="E21" s="42">
        <f>D12+D19</f>
        <v>0</v>
      </c>
      <c r="H21">
        <v>2024</v>
      </c>
      <c r="I21" s="38">
        <v>2908</v>
      </c>
      <c r="L21" s="53" t="s">
        <v>12</v>
      </c>
      <c r="M21" s="54"/>
      <c r="N21" s="54"/>
      <c r="O21" s="55">
        <f>'dubbel particulier'!O7+O19</f>
        <v>0</v>
      </c>
      <c r="P21" s="25"/>
    </row>
    <row r="22" spans="1:20" x14ac:dyDescent="0.25">
      <c r="I22" s="38"/>
    </row>
    <row r="23" spans="1:20" x14ac:dyDescent="0.25">
      <c r="A23" s="43"/>
      <c r="I23" s="38"/>
    </row>
  </sheetData>
  <sheetProtection sheet="1" objects="1" scenarios="1" selectLockedCells="1"/>
  <mergeCells count="2">
    <mergeCell ref="A3:E3"/>
    <mergeCell ref="L3:P3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37D4476-4E92-4578-98E2-188B66C9C474}">
          <x14:formula1>
            <xm:f>Gegevensvalidatie!$A$1:$A$37</xm:f>
          </x14:formula1>
          <xm:sqref>A15</xm:sqref>
        </x14:dataValidation>
        <x14:dataValidation type="list" allowBlank="1" showInputMessage="1" showErrorMessage="1" xr:uid="{94546620-679C-4FEA-B26B-D76EE213DE28}">
          <x14:formula1>
            <xm:f>Gegevensvalidatie!$A$1:$A$13</xm:f>
          </x14:formula1>
          <xm:sqref>L6 A5:A11</xm:sqref>
        </x14:dataValidation>
        <x14:dataValidation type="list" allowBlank="1" showInputMessage="1" showErrorMessage="1" xr:uid="{7F8B6C77-E9F5-4907-98D9-63233F2D7FD6}">
          <x14:formula1>
            <xm:f>'Gegevensvalidatie vanaf 7-23'!$A$1:$A$7</xm:f>
          </x14:formula1>
          <xm:sqref>L5</xm:sqref>
        </x14:dataValidation>
        <x14:dataValidation type="list" allowBlank="1" showInputMessage="1" showErrorMessage="1" xr:uid="{915A1F2B-6FE6-41D7-9F8B-7A1A45FEEE24}">
          <x14:formula1>
            <xm:f>Gegevensvalidatie!$C$1:$C$7</xm:f>
          </x14:formula1>
          <xm:sqref>B15</xm:sqref>
        </x14:dataValidation>
        <x14:dataValidation type="list" allowBlank="1" showInputMessage="1" showErrorMessage="1" xr:uid="{26232A5C-0388-4062-B1D1-EFD91BD334BF}">
          <x14:formula1>
            <xm:f>'Gegevensvalidatie vanaf 7-23'!$A$1:$A$19</xm:f>
          </x14:formula1>
          <xm:sqref>L15</xm:sqref>
        </x14:dataValidation>
        <x14:dataValidation type="list" allowBlank="1" showInputMessage="1" showErrorMessage="1" xr:uid="{1292960E-6282-49AB-8A0C-73CC76159BC4}">
          <x14:formula1>
            <xm:f>Gegevensvalidatie!$C$6:$C$7</xm:f>
          </x14:formula1>
          <xm:sqref>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3"/>
  <sheetViews>
    <sheetView workbookViewId="0">
      <selection activeCell="A10" sqref="A10"/>
    </sheetView>
  </sheetViews>
  <sheetFormatPr defaultRowHeight="15" x14ac:dyDescent="0.25"/>
  <cols>
    <col min="1" max="1" width="15.85546875" customWidth="1"/>
    <col min="2" max="5" width="12.28515625" customWidth="1"/>
    <col min="6" max="6" width="5" bestFit="1" customWidth="1"/>
    <col min="7" max="8" width="7.85546875" customWidth="1"/>
    <col min="9" max="9" width="7.85546875" bestFit="1" customWidth="1"/>
    <col min="12" max="12" width="15.85546875" customWidth="1"/>
    <col min="13" max="16" width="12.28515625" customWidth="1"/>
    <col min="18" max="20" width="7.85546875" customWidth="1"/>
  </cols>
  <sheetData>
    <row r="1" spans="1:20" x14ac:dyDescent="0.25">
      <c r="A1" s="77" t="s">
        <v>21</v>
      </c>
      <c r="B1" s="77"/>
      <c r="L1" s="77" t="s">
        <v>22</v>
      </c>
      <c r="M1" s="77"/>
    </row>
    <row r="2" spans="1:20" x14ac:dyDescent="0.25">
      <c r="A2" s="67" t="s">
        <v>23</v>
      </c>
      <c r="B2" s="79"/>
      <c r="L2" s="67" t="s">
        <v>23</v>
      </c>
      <c r="M2" s="79"/>
    </row>
    <row r="3" spans="1:20" x14ac:dyDescent="0.25">
      <c r="A3" s="84" t="s">
        <v>19</v>
      </c>
      <c r="B3" s="85"/>
      <c r="C3" s="85"/>
      <c r="D3" s="85"/>
      <c r="E3" s="86"/>
      <c r="L3" s="80" t="s">
        <v>19</v>
      </c>
      <c r="M3" s="80"/>
      <c r="N3" s="80"/>
      <c r="O3" s="80"/>
      <c r="P3" s="80"/>
    </row>
    <row r="4" spans="1:20" x14ac:dyDescent="0.25">
      <c r="A4" s="10" t="s">
        <v>3</v>
      </c>
      <c r="B4" s="10" t="s">
        <v>0</v>
      </c>
      <c r="C4" s="10" t="s">
        <v>4</v>
      </c>
      <c r="D4" s="10" t="s">
        <v>15</v>
      </c>
      <c r="E4" s="10" t="s">
        <v>5</v>
      </c>
      <c r="L4" s="10" t="s">
        <v>3</v>
      </c>
      <c r="M4" s="10" t="s">
        <v>0</v>
      </c>
      <c r="N4" s="10" t="s">
        <v>4</v>
      </c>
      <c r="O4" s="10" t="s">
        <v>15</v>
      </c>
      <c r="P4" s="10" t="s">
        <v>5</v>
      </c>
    </row>
    <row r="5" spans="1:20" x14ac:dyDescent="0.25">
      <c r="A5" s="27">
        <v>0</v>
      </c>
      <c r="B5" s="12">
        <v>2018</v>
      </c>
      <c r="C5" s="74">
        <v>65</v>
      </c>
      <c r="D5" s="15">
        <f t="shared" ref="D5:D11" si="0">A5*C5</f>
        <v>0</v>
      </c>
      <c r="E5" s="12" t="s">
        <v>0</v>
      </c>
      <c r="L5" s="27">
        <v>0</v>
      </c>
      <c r="M5" s="12">
        <v>2023</v>
      </c>
      <c r="N5" s="1">
        <v>72.5</v>
      </c>
      <c r="O5" s="15">
        <f>L5*N5</f>
        <v>0</v>
      </c>
      <c r="P5" s="12" t="s">
        <v>0</v>
      </c>
    </row>
    <row r="6" spans="1:20" ht="15.75" thickBot="1" x14ac:dyDescent="0.3">
      <c r="A6" s="27">
        <v>0</v>
      </c>
      <c r="B6" s="12">
        <v>2019</v>
      </c>
      <c r="C6" s="74">
        <v>65.5</v>
      </c>
      <c r="D6" s="15">
        <f t="shared" si="0"/>
        <v>0</v>
      </c>
      <c r="E6" s="12" t="s">
        <v>0</v>
      </c>
      <c r="L6" s="28">
        <v>0</v>
      </c>
      <c r="M6" s="13">
        <v>2024</v>
      </c>
      <c r="N6" s="17">
        <v>76.5</v>
      </c>
      <c r="O6" s="16">
        <v>0</v>
      </c>
      <c r="P6" s="12" t="s">
        <v>0</v>
      </c>
    </row>
    <row r="7" spans="1:20" x14ac:dyDescent="0.25">
      <c r="A7" s="27">
        <v>0</v>
      </c>
      <c r="B7" s="12">
        <v>2020</v>
      </c>
      <c r="C7" s="74">
        <v>66.5</v>
      </c>
      <c r="D7" s="15">
        <f t="shared" si="0"/>
        <v>0</v>
      </c>
      <c r="E7" s="12" t="s">
        <v>0</v>
      </c>
      <c r="L7" s="59">
        <f>SUM(L5:L6)</f>
        <v>0</v>
      </c>
      <c r="M7" s="59"/>
      <c r="N7" s="59"/>
      <c r="O7" s="62">
        <f>SUM(O5:O6)</f>
        <v>0</v>
      </c>
      <c r="P7" s="63" t="s">
        <v>9</v>
      </c>
      <c r="T7" s="38"/>
    </row>
    <row r="8" spans="1:20" x14ac:dyDescent="0.25">
      <c r="A8" s="27">
        <v>0</v>
      </c>
      <c r="B8" s="12">
        <v>2021</v>
      </c>
      <c r="C8" s="74">
        <v>68.5</v>
      </c>
      <c r="D8" s="15">
        <f t="shared" si="0"/>
        <v>0</v>
      </c>
      <c r="E8" s="12" t="s">
        <v>0</v>
      </c>
      <c r="M8" s="43"/>
      <c r="O8" s="58"/>
      <c r="T8" s="38"/>
    </row>
    <row r="9" spans="1:20" x14ac:dyDescent="0.25">
      <c r="A9" s="27">
        <v>0</v>
      </c>
      <c r="B9" s="12">
        <v>2022</v>
      </c>
      <c r="C9" s="74">
        <v>72</v>
      </c>
      <c r="D9" s="15">
        <f t="shared" si="0"/>
        <v>0</v>
      </c>
      <c r="E9" s="12" t="s">
        <v>0</v>
      </c>
      <c r="Q9" s="5">
        <v>1097</v>
      </c>
      <c r="T9" s="38"/>
    </row>
    <row r="10" spans="1:20" x14ac:dyDescent="0.25">
      <c r="A10" s="57">
        <v>0</v>
      </c>
      <c r="B10" s="12">
        <v>2023</v>
      </c>
      <c r="C10" s="74">
        <v>72.5</v>
      </c>
      <c r="D10" s="51">
        <f t="shared" si="0"/>
        <v>0</v>
      </c>
      <c r="E10" s="47" t="s">
        <v>0</v>
      </c>
      <c r="T10" s="38"/>
    </row>
    <row r="11" spans="1:20" ht="15.75" thickBot="1" x14ac:dyDescent="0.3">
      <c r="A11" s="28">
        <v>0</v>
      </c>
      <c r="B11" s="13">
        <v>2024</v>
      </c>
      <c r="C11" s="75">
        <v>76.5</v>
      </c>
      <c r="D11" s="52">
        <f t="shared" si="0"/>
        <v>0</v>
      </c>
      <c r="E11" s="13" t="s">
        <v>0</v>
      </c>
      <c r="I11" s="38"/>
      <c r="T11" s="38"/>
    </row>
    <row r="12" spans="1:20" x14ac:dyDescent="0.25">
      <c r="A12" s="18">
        <f>SUM(A5:A11)</f>
        <v>0</v>
      </c>
      <c r="B12" s="12"/>
      <c r="C12" s="18"/>
      <c r="D12" s="41">
        <f>SUM(D5:D11)</f>
        <v>0</v>
      </c>
      <c r="E12" s="65" t="s">
        <v>9</v>
      </c>
      <c r="I12" s="38"/>
      <c r="T12" s="38"/>
    </row>
    <row r="13" spans="1:20" x14ac:dyDescent="0.25">
      <c r="B13" s="61"/>
      <c r="D13" s="58"/>
      <c r="I13" s="38"/>
      <c r="T13" s="38"/>
    </row>
    <row r="14" spans="1:20" x14ac:dyDescent="0.25">
      <c r="A14" s="81" t="s">
        <v>18</v>
      </c>
      <c r="B14" s="82"/>
      <c r="C14" s="82"/>
      <c r="D14" s="82"/>
      <c r="E14" s="83"/>
      <c r="G14" s="7" t="s">
        <v>1</v>
      </c>
      <c r="H14" s="7" t="s">
        <v>6</v>
      </c>
      <c r="I14" s="9" t="s">
        <v>11</v>
      </c>
      <c r="L14" s="81" t="s">
        <v>18</v>
      </c>
      <c r="M14" s="82"/>
      <c r="N14" s="82"/>
      <c r="O14" s="82"/>
      <c r="P14" s="83"/>
      <c r="R14" s="7" t="s">
        <v>1</v>
      </c>
      <c r="S14" s="7" t="s">
        <v>6</v>
      </c>
      <c r="T14" s="9" t="s">
        <v>11</v>
      </c>
    </row>
    <row r="15" spans="1:20" x14ac:dyDescent="0.25">
      <c r="A15" s="35">
        <v>0</v>
      </c>
      <c r="B15" s="35">
        <v>2018</v>
      </c>
      <c r="C15" s="36">
        <f>VLOOKUP(B15,H:I,2,FALSE)</f>
        <v>2887</v>
      </c>
      <c r="D15" s="32">
        <f>C15/36*A15</f>
        <v>0</v>
      </c>
      <c r="E15" s="10" t="s">
        <v>1</v>
      </c>
      <c r="F15" s="5">
        <v>1097</v>
      </c>
      <c r="H15">
        <v>2018</v>
      </c>
      <c r="I15" s="76">
        <v>2887</v>
      </c>
      <c r="L15" s="29"/>
      <c r="M15" s="26">
        <v>2023</v>
      </c>
      <c r="N15" s="33">
        <f>VLOOKUP(M15,'dubbel (ex)ondernemer'!S$7:T$18,2,FALSE)</f>
        <v>4534</v>
      </c>
      <c r="O15" s="14">
        <f>N15/18*L15</f>
        <v>0</v>
      </c>
      <c r="P15" s="2" t="s">
        <v>1</v>
      </c>
      <c r="S15">
        <v>2023</v>
      </c>
      <c r="T15" s="38">
        <v>4534</v>
      </c>
    </row>
    <row r="16" spans="1:20" x14ac:dyDescent="0.25">
      <c r="A16" s="35">
        <v>0</v>
      </c>
      <c r="B16" s="10">
        <v>13</v>
      </c>
      <c r="C16" s="36">
        <v>216</v>
      </c>
      <c r="D16" s="32">
        <f>C16*(A16/B16)</f>
        <v>0</v>
      </c>
      <c r="E16" s="10" t="s">
        <v>2</v>
      </c>
      <c r="H16">
        <v>2019</v>
      </c>
      <c r="I16" s="76">
        <v>2917</v>
      </c>
      <c r="L16" s="31">
        <v>0</v>
      </c>
      <c r="M16" s="10">
        <v>13</v>
      </c>
      <c r="N16" s="34">
        <v>216</v>
      </c>
      <c r="O16" s="32">
        <f>N16*(L16/M16)</f>
        <v>0</v>
      </c>
      <c r="P16" s="10" t="s">
        <v>2</v>
      </c>
      <c r="S16">
        <v>2024</v>
      </c>
      <c r="T16" s="38">
        <v>4774</v>
      </c>
    </row>
    <row r="17" spans="1:20" x14ac:dyDescent="0.25">
      <c r="A17" s="10"/>
      <c r="B17" s="10"/>
      <c r="C17" s="10"/>
      <c r="D17" s="37">
        <v>0</v>
      </c>
      <c r="E17" s="10" t="s">
        <v>13</v>
      </c>
      <c r="H17">
        <v>2020</v>
      </c>
      <c r="I17" s="76">
        <v>2972</v>
      </c>
      <c r="L17" s="21"/>
      <c r="M17" s="18"/>
      <c r="N17" s="22"/>
      <c r="O17" s="30">
        <v>0</v>
      </c>
      <c r="P17" s="18" t="s">
        <v>13</v>
      </c>
      <c r="T17" s="38"/>
    </row>
    <row r="18" spans="1:20" ht="15.75" thickBot="1" x14ac:dyDescent="0.3">
      <c r="A18" s="39"/>
      <c r="B18" s="39"/>
      <c r="C18" s="39"/>
      <c r="D18" s="40">
        <v>0</v>
      </c>
      <c r="E18" s="39" t="s">
        <v>14</v>
      </c>
      <c r="H18">
        <v>2021</v>
      </c>
      <c r="I18" s="76">
        <v>3059</v>
      </c>
      <c r="L18" s="39"/>
      <c r="M18" s="39"/>
      <c r="N18" s="39"/>
      <c r="O18" s="40">
        <v>0</v>
      </c>
      <c r="P18" s="39" t="s">
        <v>14</v>
      </c>
      <c r="T18" s="8"/>
    </row>
    <row r="19" spans="1:20" x14ac:dyDescent="0.25">
      <c r="D19" s="41">
        <f>SUM(D15:D18)</f>
        <v>0</v>
      </c>
      <c r="H19">
        <v>2022</v>
      </c>
      <c r="I19" s="76">
        <v>3208</v>
      </c>
      <c r="O19" s="41">
        <f>SUM(O15:O18)</f>
        <v>0</v>
      </c>
    </row>
    <row r="20" spans="1:20" ht="15.75" thickBot="1" x14ac:dyDescent="0.3">
      <c r="D20" s="6"/>
      <c r="H20">
        <v>2023</v>
      </c>
      <c r="I20" s="76">
        <v>3229</v>
      </c>
      <c r="O20" s="6"/>
    </row>
    <row r="21" spans="1:20" ht="15.75" thickBot="1" x14ac:dyDescent="0.3">
      <c r="A21" s="53" t="s">
        <v>12</v>
      </c>
      <c r="B21" s="54"/>
      <c r="C21" s="54"/>
      <c r="D21" s="55">
        <f>D12+D19</f>
        <v>0</v>
      </c>
      <c r="E21" s="56"/>
      <c r="H21">
        <v>2024</v>
      </c>
      <c r="I21" s="38">
        <v>4774</v>
      </c>
      <c r="L21" s="53" t="s">
        <v>12</v>
      </c>
      <c r="M21" s="54"/>
      <c r="N21" s="54"/>
      <c r="O21" s="55">
        <f>'dubbel (ex)ondernemer'!O7+O19</f>
        <v>0</v>
      </c>
      <c r="P21" s="56"/>
    </row>
    <row r="23" spans="1:20" x14ac:dyDescent="0.25">
      <c r="A23" s="43"/>
    </row>
  </sheetData>
  <sheetProtection sheet="1" objects="1" scenarios="1" selectLockedCells="1"/>
  <mergeCells count="4">
    <mergeCell ref="A3:E3"/>
    <mergeCell ref="L3:P3"/>
    <mergeCell ref="A14:E14"/>
    <mergeCell ref="L14:P1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2BF723E-4874-4116-922F-9C9FFC3DA24E}">
          <x14:formula1>
            <xm:f>Gegevensvalidatie!$A$1:$A$37</xm:f>
          </x14:formula1>
          <xm:sqref>A15</xm:sqref>
        </x14:dataValidation>
        <x14:dataValidation type="list" allowBlank="1" showInputMessage="1" showErrorMessage="1" xr:uid="{CFF8B6C9-6239-4D0E-AEEE-274C42FB831F}">
          <x14:formula1>
            <xm:f>Gegevensvalidatie!$A$1:$A$13</xm:f>
          </x14:formula1>
          <xm:sqref>A5:A11</xm:sqref>
        </x14:dataValidation>
        <x14:dataValidation type="list" allowBlank="1" showInputMessage="1" showErrorMessage="1" xr:uid="{293ED761-FF17-4006-BF13-3C04168F88B8}">
          <x14:formula1>
            <xm:f>Gegevensvalidatie!$A$1:$A$7</xm:f>
          </x14:formula1>
          <xm:sqref>L5</xm:sqref>
        </x14:dataValidation>
        <x14:dataValidation type="list" allowBlank="1" showInputMessage="1" showErrorMessage="1" xr:uid="{7F312824-5926-42A0-9942-1325919A521C}">
          <x14:formula1>
            <xm:f>Gegevensvalidatie!$C$1:$C$7</xm:f>
          </x14:formula1>
          <xm:sqref>B15</xm:sqref>
        </x14:dataValidation>
        <x14:dataValidation type="list" allowBlank="1" showInputMessage="1" showErrorMessage="1" xr:uid="{54C31384-ECF3-4F93-BC23-17FE7C147BAF}">
          <x14:formula1>
            <xm:f>'Gegevensvalidatie vanaf 7-23'!$A$1:$A$13</xm:f>
          </x14:formula1>
          <xm:sqref>L6</xm:sqref>
        </x14:dataValidation>
        <x14:dataValidation type="list" allowBlank="1" showInputMessage="1" showErrorMessage="1" xr:uid="{6737D73F-E892-41A2-8AD9-1CFA2962FBD4}">
          <x14:formula1>
            <xm:f>'Gegevensvalidatie vanaf 7-23'!$A$1:$A$19</xm:f>
          </x14:formula1>
          <xm:sqref>L15</xm:sqref>
        </x14:dataValidation>
        <x14:dataValidation type="list" allowBlank="1" showInputMessage="1" showErrorMessage="1" xr:uid="{324A72ED-E7C3-49CA-A406-0D019F5D8089}">
          <x14:formula1>
            <xm:f>Gegevensvalidatie!$C$6:$C$7</xm:f>
          </x14:formula1>
          <xm:sqref>M15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55BF-3299-47B2-AC01-ABF9C4220F9B}">
  <dimension ref="A1:C37"/>
  <sheetViews>
    <sheetView workbookViewId="0">
      <selection activeCell="L30" sqref="L30"/>
    </sheetView>
  </sheetViews>
  <sheetFormatPr defaultRowHeight="15" x14ac:dyDescent="0.25"/>
  <cols>
    <col min="3" max="3" width="8.85546875" customWidth="1"/>
  </cols>
  <sheetData>
    <row r="1" spans="1:3" x14ac:dyDescent="0.25">
      <c r="A1">
        <v>0</v>
      </c>
      <c r="C1">
        <v>2018</v>
      </c>
    </row>
    <row r="2" spans="1:3" x14ac:dyDescent="0.25">
      <c r="A2">
        <v>1</v>
      </c>
      <c r="C2">
        <v>2019</v>
      </c>
    </row>
    <row r="3" spans="1:3" x14ac:dyDescent="0.25">
      <c r="A3">
        <v>2</v>
      </c>
      <c r="C3">
        <v>2020</v>
      </c>
    </row>
    <row r="4" spans="1:3" x14ac:dyDescent="0.25">
      <c r="A4">
        <v>3</v>
      </c>
      <c r="C4">
        <v>2021</v>
      </c>
    </row>
    <row r="5" spans="1:3" x14ac:dyDescent="0.25">
      <c r="A5">
        <v>4</v>
      </c>
      <c r="C5">
        <v>2022</v>
      </c>
    </row>
    <row r="6" spans="1:3" x14ac:dyDescent="0.25">
      <c r="A6">
        <v>5</v>
      </c>
      <c r="C6">
        <v>2023</v>
      </c>
    </row>
    <row r="7" spans="1:3" x14ac:dyDescent="0.25">
      <c r="A7">
        <v>6</v>
      </c>
      <c r="C7">
        <v>2024</v>
      </c>
    </row>
    <row r="8" spans="1:3" x14ac:dyDescent="0.25">
      <c r="A8">
        <v>7</v>
      </c>
    </row>
    <row r="9" spans="1:3" x14ac:dyDescent="0.25">
      <c r="A9">
        <v>8</v>
      </c>
    </row>
    <row r="10" spans="1:3" x14ac:dyDescent="0.25">
      <c r="A10">
        <v>9</v>
      </c>
    </row>
    <row r="11" spans="1:3" x14ac:dyDescent="0.25">
      <c r="A11">
        <v>10</v>
      </c>
    </row>
    <row r="12" spans="1:3" x14ac:dyDescent="0.25">
      <c r="A12">
        <v>11</v>
      </c>
    </row>
    <row r="13" spans="1:3" x14ac:dyDescent="0.25">
      <c r="A13">
        <v>12</v>
      </c>
    </row>
    <row r="14" spans="1:3" x14ac:dyDescent="0.25">
      <c r="A14">
        <v>13</v>
      </c>
    </row>
    <row r="15" spans="1:3" x14ac:dyDescent="0.25">
      <c r="A15">
        <v>14</v>
      </c>
    </row>
    <row r="16" spans="1:3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9D21-98FA-4210-A492-FAACC063BA27}">
  <dimension ref="A1:A19"/>
  <sheetViews>
    <sheetView workbookViewId="0">
      <selection activeCell="J25" sqref="J25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2D925BDF1774789953E95303D3B3C" ma:contentTypeVersion="13" ma:contentTypeDescription="Create a new document." ma:contentTypeScope="" ma:versionID="9d35171f64db18ccfa8eab8bb2f01558">
  <xsd:schema xmlns:xsd="http://www.w3.org/2001/XMLSchema" xmlns:xs="http://www.w3.org/2001/XMLSchema" xmlns:p="http://schemas.microsoft.com/office/2006/metadata/properties" xmlns:ns2="bc59b634-f87a-45ac-88c8-fbd410c44023" xmlns:ns3="80509e41-e871-411c-ad58-f2d057b14e7c" targetNamespace="http://schemas.microsoft.com/office/2006/metadata/properties" ma:root="true" ma:fieldsID="49d879205b1384cc7b0e40a0a5bf0c21" ns2:_="" ns3:_="">
    <xsd:import namespace="bc59b634-f87a-45ac-88c8-fbd410c44023"/>
    <xsd:import namespace="80509e41-e871-411c-ad58-f2d057b14e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anoek" minOccurs="0"/>
                <xsd:element ref="ns2:Behand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9b634-f87a-45ac-88c8-fbd410c440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anoek" ma:index="17" nillable="true" ma:displayName="Manoek" ma:default="Keuze 1" ma:format="Dropdown" ma:internalName="Manoek">
      <xsd:simpleType>
        <xsd:restriction base="dms:Choice">
          <xsd:enumeration value="Keuze 1"/>
          <xsd:enumeration value="Keuze 2"/>
          <xsd:enumeration value="Keuze 3"/>
        </xsd:restriction>
      </xsd:simpleType>
    </xsd:element>
    <xsd:element name="Behandeld" ma:index="18" nillable="true" ma:displayName="Behandeld" ma:default="1" ma:format="Dropdown" ma:internalName="Behandel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09e41-e871-411c-ad58-f2d057b14e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noek xmlns="bc59b634-f87a-45ac-88c8-fbd410c44023">Keuze 1</Manoek>
    <Behandeld xmlns="bc59b634-f87a-45ac-88c8-fbd410c44023">true</Behandeld>
  </documentManagement>
</p:properties>
</file>

<file path=customXml/itemProps1.xml><?xml version="1.0" encoding="utf-8"?>
<ds:datastoreItem xmlns:ds="http://schemas.openxmlformats.org/officeDocument/2006/customXml" ds:itemID="{8CB1D274-12B4-41DF-B6F5-846783B2A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9b634-f87a-45ac-88c8-fbd410c44023"/>
    <ds:schemaRef ds:uri="80509e41-e871-411c-ad58-f2d057b14e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83A6E-5995-40A7-B536-FEE224609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72E771-2A1F-47AF-A16D-D9DAE65D2B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0509e41-e871-411c-ad58-f2d057b14e7c"/>
    <ds:schemaRef ds:uri="http://schemas.microsoft.com/office/2006/documentManagement/types"/>
    <ds:schemaRef ds:uri="bc59b634-f87a-45ac-88c8-fbd410c440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enkel particulier</vt:lpstr>
      <vt:lpstr>enkel (ex)ondernemer</vt:lpstr>
      <vt:lpstr>dubbel particulier</vt:lpstr>
      <vt:lpstr>dubbel (ex)ondernemer</vt:lpstr>
      <vt:lpstr>Gegevensvalidatie</vt:lpstr>
      <vt:lpstr>Gegevensvalidatie vanaf 7-23</vt:lpstr>
    </vt:vector>
  </TitlesOfParts>
  <Company>Ctac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Verhagen - de Haas</dc:creator>
  <cp:lastModifiedBy>Linda Doedée</cp:lastModifiedBy>
  <dcterms:created xsi:type="dcterms:W3CDTF">2019-03-06T14:10:35Z</dcterms:created>
  <dcterms:modified xsi:type="dcterms:W3CDTF">2024-02-16T12:02:28Z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0x010100BD42D925BDF1774789953E95303D3B3C</vt:lpwstr>
  </property>
</Properties>
</file>