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snp\7. Projecten\7.4 Schema huwelijksvermogensrecht\basismateriaal huwelijksvermogensrecht\"/>
    </mc:Choice>
  </mc:AlternateContent>
  <workbookProtection workbookAlgorithmName="SHA-512" workbookHashValue="qY/Asd4RZoVLMjH3lt+Y25fKR9xLhWWYbTC5hKRK562E1GD1wsvO4evp3k0ls/g07EhOxw/Qc0DnxQh+g/Odbg==" workbookSaltValue="iFoXmRwi9zJOwVCZZWxhAA==" workbookSpinCount="100000" lockStructure="1"/>
  <bookViews>
    <workbookView xWindow="0" yWindow="0" windowWidth="28800" windowHeight="11850"/>
  </bookViews>
  <sheets>
    <sheet name="Aanbod" sheetId="1" r:id="rId1"/>
    <sheet name="Berekening" sheetId="2" r:id="rId2"/>
  </sheets>
  <definedNames>
    <definedName name="_xlnm._FilterDatabase" localSheetId="0" hidden="1">Aanbod!$B$16:$H$16</definedName>
    <definedName name="_xlnm.Print_Area" localSheetId="0">OFFSET(Aanbod!$A$1,0,0,MAX(Aanbod!$A:$A)+16,8)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E12" i="1" l="1"/>
  <c r="E13" i="1"/>
  <c r="E11" i="1"/>
  <c r="E10" i="1"/>
  <c r="E9" i="1"/>
  <c r="F214" i="1" l="1"/>
  <c r="G215" i="1" l="1"/>
  <c r="H215" i="1"/>
  <c r="G216" i="1"/>
  <c r="H216" i="1"/>
  <c r="M3" i="2"/>
  <c r="S3" i="2"/>
  <c r="Z3" i="2"/>
  <c r="AD3" i="2"/>
  <c r="AE3" i="2"/>
  <c r="AF3" i="2"/>
  <c r="AG3" i="2"/>
  <c r="M4" i="2"/>
  <c r="S4" i="2"/>
  <c r="Z4" i="2"/>
  <c r="AD4" i="2"/>
  <c r="AE4" i="2"/>
  <c r="AF4" i="2"/>
  <c r="AG4" i="2"/>
  <c r="M5" i="2"/>
  <c r="S5" i="2"/>
  <c r="Z5" i="2"/>
  <c r="AD5" i="2"/>
  <c r="AE5" i="2"/>
  <c r="AF5" i="2"/>
  <c r="AG5" i="2"/>
  <c r="M6" i="2"/>
  <c r="S6" i="2"/>
  <c r="Z6" i="2"/>
  <c r="AD6" i="2"/>
  <c r="AE6" i="2"/>
  <c r="AF6" i="2"/>
  <c r="AG6" i="2"/>
  <c r="M7" i="2"/>
  <c r="S7" i="2"/>
  <c r="Z7" i="2"/>
  <c r="AD7" i="2"/>
  <c r="AE7" i="2"/>
  <c r="AF7" i="2"/>
  <c r="AG7" i="2"/>
  <c r="M8" i="2"/>
  <c r="R8" i="2"/>
  <c r="S8" i="2"/>
  <c r="U8" i="2" s="1"/>
  <c r="Z8" i="2"/>
  <c r="AD8" i="2"/>
  <c r="AE8" i="2"/>
  <c r="AF8" i="2"/>
  <c r="AG8" i="2"/>
  <c r="M9" i="2"/>
  <c r="S9" i="2"/>
  <c r="Z9" i="2"/>
  <c r="AD9" i="2"/>
  <c r="AE9" i="2"/>
  <c r="AF9" i="2"/>
  <c r="AG9" i="2"/>
  <c r="M10" i="2"/>
  <c r="S10" i="2"/>
  <c r="Z10" i="2"/>
  <c r="AD10" i="2"/>
  <c r="AE10" i="2"/>
  <c r="AF10" i="2"/>
  <c r="AG10" i="2"/>
  <c r="M11" i="2"/>
  <c r="S11" i="2"/>
  <c r="Z11" i="2"/>
  <c r="AD11" i="2"/>
  <c r="AE11" i="2"/>
  <c r="AF11" i="2"/>
  <c r="AG11" i="2"/>
  <c r="M12" i="2"/>
  <c r="R12" i="2"/>
  <c r="S12" i="2"/>
  <c r="U12" i="2" s="1"/>
  <c r="Z12" i="2"/>
  <c r="AD12" i="2"/>
  <c r="AE12" i="2"/>
  <c r="AF12" i="2"/>
  <c r="AG12" i="2"/>
  <c r="M13" i="2"/>
  <c r="R13" i="2"/>
  <c r="S13" i="2"/>
  <c r="U13" i="2" s="1"/>
  <c r="Z13" i="2"/>
  <c r="AD13" i="2"/>
  <c r="AE13" i="2"/>
  <c r="AF13" i="2"/>
  <c r="AG13" i="2"/>
  <c r="M14" i="2"/>
  <c r="R14" i="2"/>
  <c r="S14" i="2"/>
  <c r="U14" i="2" s="1"/>
  <c r="Z14" i="2"/>
  <c r="AD14" i="2"/>
  <c r="AE14" i="2"/>
  <c r="AF14" i="2"/>
  <c r="AG14" i="2"/>
  <c r="M15" i="2"/>
  <c r="R15" i="2"/>
  <c r="S15" i="2"/>
  <c r="U15" i="2" s="1"/>
  <c r="Z15" i="2"/>
  <c r="AD15" i="2"/>
  <c r="AE15" i="2"/>
  <c r="AF15" i="2"/>
  <c r="AG15" i="2"/>
  <c r="M16" i="2"/>
  <c r="R16" i="2"/>
  <c r="S16" i="2"/>
  <c r="U16" i="2" s="1"/>
  <c r="Z16" i="2"/>
  <c r="AD16" i="2"/>
  <c r="AE16" i="2"/>
  <c r="AF16" i="2"/>
  <c r="AG16" i="2"/>
  <c r="M17" i="2"/>
  <c r="S17" i="2"/>
  <c r="U17" i="2" s="1"/>
  <c r="Z17" i="2"/>
  <c r="AD17" i="2"/>
  <c r="AE17" i="2"/>
  <c r="AF17" i="2"/>
  <c r="AG17" i="2"/>
  <c r="M18" i="2"/>
  <c r="R18" i="2"/>
  <c r="S18" i="2"/>
  <c r="U18" i="2" s="1"/>
  <c r="Z18" i="2"/>
  <c r="AD18" i="2"/>
  <c r="AE18" i="2"/>
  <c r="AF18" i="2"/>
  <c r="AG18" i="2"/>
  <c r="M19" i="2"/>
  <c r="R19" i="2"/>
  <c r="S19" i="2"/>
  <c r="U19" i="2" s="1"/>
  <c r="Z19" i="2"/>
  <c r="AD19" i="2"/>
  <c r="AE19" i="2"/>
  <c r="AF19" i="2"/>
  <c r="AG19" i="2"/>
  <c r="M20" i="2"/>
  <c r="R20" i="2"/>
  <c r="S20" i="2"/>
  <c r="U20" i="2" s="1"/>
  <c r="Z20" i="2"/>
  <c r="AD20" i="2"/>
  <c r="AE20" i="2"/>
  <c r="AF20" i="2"/>
  <c r="AG20" i="2"/>
  <c r="M21" i="2"/>
  <c r="R21" i="2"/>
  <c r="S21" i="2"/>
  <c r="U21" i="2" s="1"/>
  <c r="Z21" i="2"/>
  <c r="AD21" i="2"/>
  <c r="AE21" i="2"/>
  <c r="AF21" i="2"/>
  <c r="AG21" i="2"/>
  <c r="M22" i="2"/>
  <c r="R22" i="2"/>
  <c r="S22" i="2"/>
  <c r="U22" i="2" s="1"/>
  <c r="Z22" i="2"/>
  <c r="AD22" i="2"/>
  <c r="AE22" i="2"/>
  <c r="AF22" i="2"/>
  <c r="AG22" i="2"/>
  <c r="M23" i="2"/>
  <c r="R23" i="2"/>
  <c r="S23" i="2"/>
  <c r="U23" i="2" s="1"/>
  <c r="Z23" i="2"/>
  <c r="AD23" i="2"/>
  <c r="AE23" i="2"/>
  <c r="AF23" i="2"/>
  <c r="AG23" i="2"/>
  <c r="M24" i="2"/>
  <c r="R24" i="2"/>
  <c r="S24" i="2"/>
  <c r="U24" i="2" s="1"/>
  <c r="Z24" i="2"/>
  <c r="AD24" i="2"/>
  <c r="AE24" i="2"/>
  <c r="AF24" i="2"/>
  <c r="AG24" i="2"/>
  <c r="M25" i="2"/>
  <c r="R25" i="2"/>
  <c r="S25" i="2"/>
  <c r="U25" i="2" s="1"/>
  <c r="Z25" i="2"/>
  <c r="AD25" i="2"/>
  <c r="AE25" i="2"/>
  <c r="AF25" i="2"/>
  <c r="AG25" i="2"/>
  <c r="M26" i="2"/>
  <c r="R26" i="2"/>
  <c r="S26" i="2"/>
  <c r="U26" i="2" s="1"/>
  <c r="Z26" i="2"/>
  <c r="AD26" i="2"/>
  <c r="AE26" i="2"/>
  <c r="AF26" i="2"/>
  <c r="AG26" i="2"/>
  <c r="M27" i="2"/>
  <c r="R27" i="2"/>
  <c r="S27" i="2"/>
  <c r="U27" i="2" s="1"/>
  <c r="Z27" i="2"/>
  <c r="AD27" i="2"/>
  <c r="AE27" i="2"/>
  <c r="AF27" i="2"/>
  <c r="AG27" i="2"/>
  <c r="M28" i="2"/>
  <c r="R28" i="2"/>
  <c r="S28" i="2"/>
  <c r="U28" i="2" s="1"/>
  <c r="Z28" i="2"/>
  <c r="AD28" i="2"/>
  <c r="AE28" i="2"/>
  <c r="AF28" i="2"/>
  <c r="AG28" i="2"/>
  <c r="M29" i="2"/>
  <c r="R29" i="2"/>
  <c r="S29" i="2"/>
  <c r="U29" i="2" s="1"/>
  <c r="Z29" i="2"/>
  <c r="AD29" i="2"/>
  <c r="AE29" i="2"/>
  <c r="AF29" i="2"/>
  <c r="AG29" i="2"/>
  <c r="M30" i="2"/>
  <c r="R30" i="2"/>
  <c r="S30" i="2"/>
  <c r="U30" i="2" s="1"/>
  <c r="Z30" i="2"/>
  <c r="AD30" i="2"/>
  <c r="AE30" i="2"/>
  <c r="AF30" i="2"/>
  <c r="AG30" i="2"/>
  <c r="M31" i="2"/>
  <c r="R31" i="2"/>
  <c r="S31" i="2"/>
  <c r="U31" i="2" s="1"/>
  <c r="Z31" i="2"/>
  <c r="AD31" i="2"/>
  <c r="AE31" i="2"/>
  <c r="AF31" i="2"/>
  <c r="AG31" i="2"/>
  <c r="M32" i="2"/>
  <c r="R32" i="2"/>
  <c r="S32" i="2"/>
  <c r="U32" i="2" s="1"/>
  <c r="Z32" i="2"/>
  <c r="AD32" i="2"/>
  <c r="AE32" i="2"/>
  <c r="AF32" i="2"/>
  <c r="AG32" i="2"/>
  <c r="M33" i="2"/>
  <c r="R33" i="2"/>
  <c r="S33" i="2"/>
  <c r="U33" i="2" s="1"/>
  <c r="Z33" i="2"/>
  <c r="AD33" i="2"/>
  <c r="AE33" i="2"/>
  <c r="AF33" i="2"/>
  <c r="AG33" i="2"/>
  <c r="M34" i="2"/>
  <c r="R34" i="2"/>
  <c r="S34" i="2"/>
  <c r="U34" i="2" s="1"/>
  <c r="Z34" i="2"/>
  <c r="AD34" i="2"/>
  <c r="AE34" i="2"/>
  <c r="AF34" i="2"/>
  <c r="AG34" i="2"/>
  <c r="M35" i="2"/>
  <c r="R35" i="2"/>
  <c r="S35" i="2"/>
  <c r="U35" i="2"/>
  <c r="Z35" i="2"/>
  <c r="AD35" i="2"/>
  <c r="AE35" i="2"/>
  <c r="AF35" i="2"/>
  <c r="AG35" i="2"/>
  <c r="M36" i="2"/>
  <c r="R36" i="2"/>
  <c r="S36" i="2"/>
  <c r="U36" i="2" s="1"/>
  <c r="Z36" i="2"/>
  <c r="AD36" i="2"/>
  <c r="AE36" i="2"/>
  <c r="AF36" i="2"/>
  <c r="AG36" i="2"/>
  <c r="M37" i="2"/>
  <c r="R37" i="2"/>
  <c r="S37" i="2"/>
  <c r="U37" i="2" s="1"/>
  <c r="Z37" i="2"/>
  <c r="AD37" i="2"/>
  <c r="AE37" i="2"/>
  <c r="AF37" i="2"/>
  <c r="AG37" i="2"/>
  <c r="M38" i="2"/>
  <c r="R38" i="2"/>
  <c r="S38" i="2"/>
  <c r="U38" i="2" s="1"/>
  <c r="Z38" i="2"/>
  <c r="AD38" i="2"/>
  <c r="AE38" i="2"/>
  <c r="AF38" i="2"/>
  <c r="AG38" i="2"/>
  <c r="M39" i="2"/>
  <c r="R39" i="2"/>
  <c r="S39" i="2"/>
  <c r="U39" i="2" s="1"/>
  <c r="Z39" i="2"/>
  <c r="AD39" i="2"/>
  <c r="AE39" i="2"/>
  <c r="AF39" i="2"/>
  <c r="AG39" i="2"/>
  <c r="M40" i="2"/>
  <c r="R40" i="2"/>
  <c r="S40" i="2"/>
  <c r="U40" i="2" s="1"/>
  <c r="Z40" i="2"/>
  <c r="AD40" i="2"/>
  <c r="AE40" i="2"/>
  <c r="AF40" i="2"/>
  <c r="AG40" i="2"/>
  <c r="M41" i="2"/>
  <c r="R41" i="2"/>
  <c r="S41" i="2"/>
  <c r="U41" i="2" s="1"/>
  <c r="Z41" i="2"/>
  <c r="AD41" i="2"/>
  <c r="AE41" i="2"/>
  <c r="AF41" i="2"/>
  <c r="AG41" i="2"/>
  <c r="M42" i="2"/>
  <c r="R42" i="2"/>
  <c r="S42" i="2"/>
  <c r="U42" i="2" s="1"/>
  <c r="Z42" i="2"/>
  <c r="AD42" i="2"/>
  <c r="AE42" i="2"/>
  <c r="AF42" i="2"/>
  <c r="AG42" i="2"/>
  <c r="M43" i="2"/>
  <c r="R43" i="2"/>
  <c r="S43" i="2"/>
  <c r="U43" i="2" s="1"/>
  <c r="Z43" i="2"/>
  <c r="AD43" i="2"/>
  <c r="AE43" i="2"/>
  <c r="AF43" i="2"/>
  <c r="AG43" i="2"/>
  <c r="M44" i="2"/>
  <c r="R44" i="2"/>
  <c r="S44" i="2"/>
  <c r="U44" i="2" s="1"/>
  <c r="Z44" i="2"/>
  <c r="AD44" i="2"/>
  <c r="AE44" i="2"/>
  <c r="AF44" i="2"/>
  <c r="AG44" i="2"/>
  <c r="M45" i="2"/>
  <c r="R45" i="2"/>
  <c r="S45" i="2"/>
  <c r="U45" i="2" s="1"/>
  <c r="Z45" i="2"/>
  <c r="AD45" i="2"/>
  <c r="AE45" i="2"/>
  <c r="AF45" i="2"/>
  <c r="AG45" i="2"/>
  <c r="M46" i="2"/>
  <c r="R46" i="2"/>
  <c r="S46" i="2"/>
  <c r="U46" i="2" s="1"/>
  <c r="Z46" i="2"/>
  <c r="AD46" i="2"/>
  <c r="AE46" i="2"/>
  <c r="AF46" i="2"/>
  <c r="AG46" i="2"/>
  <c r="M47" i="2"/>
  <c r="R47" i="2"/>
  <c r="S47" i="2"/>
  <c r="U47" i="2" s="1"/>
  <c r="Z47" i="2"/>
  <c r="AD47" i="2"/>
  <c r="AE47" i="2"/>
  <c r="AF47" i="2"/>
  <c r="AG47" i="2"/>
  <c r="M48" i="2"/>
  <c r="R48" i="2"/>
  <c r="S48" i="2"/>
  <c r="U48" i="2" s="1"/>
  <c r="Z48" i="2"/>
  <c r="AD48" i="2"/>
  <c r="AE48" i="2"/>
  <c r="AF48" i="2"/>
  <c r="AG48" i="2"/>
  <c r="M49" i="2"/>
  <c r="R49" i="2"/>
  <c r="S49" i="2"/>
  <c r="U49" i="2" s="1"/>
  <c r="Z49" i="2"/>
  <c r="AD49" i="2"/>
  <c r="AE49" i="2"/>
  <c r="AF49" i="2"/>
  <c r="AG49" i="2"/>
  <c r="M50" i="2"/>
  <c r="R50" i="2"/>
  <c r="S50" i="2"/>
  <c r="U50" i="2" s="1"/>
  <c r="Z50" i="2"/>
  <c r="AD50" i="2"/>
  <c r="AE50" i="2"/>
  <c r="AF50" i="2"/>
  <c r="AG50" i="2"/>
  <c r="M51" i="2"/>
  <c r="R51" i="2"/>
  <c r="S51" i="2"/>
  <c r="U51" i="2" s="1"/>
  <c r="Z51" i="2"/>
  <c r="AD51" i="2"/>
  <c r="AE51" i="2"/>
  <c r="AF51" i="2"/>
  <c r="AG51" i="2"/>
  <c r="M52" i="2"/>
  <c r="R52" i="2"/>
  <c r="S52" i="2"/>
  <c r="U52" i="2" s="1"/>
  <c r="Z52" i="2"/>
  <c r="AD52" i="2"/>
  <c r="AE52" i="2"/>
  <c r="AF52" i="2"/>
  <c r="AG52" i="2"/>
  <c r="M53" i="2"/>
  <c r="R53" i="2"/>
  <c r="S53" i="2"/>
  <c r="U53" i="2" s="1"/>
  <c r="Z53" i="2"/>
  <c r="AD53" i="2"/>
  <c r="AE53" i="2"/>
  <c r="AF53" i="2"/>
  <c r="AG53" i="2"/>
  <c r="M54" i="2"/>
  <c r="R54" i="2"/>
  <c r="S54" i="2"/>
  <c r="U54" i="2" s="1"/>
  <c r="Z54" i="2"/>
  <c r="AD54" i="2"/>
  <c r="AE54" i="2"/>
  <c r="AF54" i="2"/>
  <c r="AG54" i="2"/>
  <c r="M55" i="2"/>
  <c r="R55" i="2"/>
  <c r="S55" i="2"/>
  <c r="U55" i="2" s="1"/>
  <c r="Z55" i="2"/>
  <c r="AD55" i="2"/>
  <c r="AE55" i="2"/>
  <c r="AF55" i="2"/>
  <c r="AG55" i="2"/>
  <c r="M56" i="2"/>
  <c r="R56" i="2"/>
  <c r="S56" i="2"/>
  <c r="U56" i="2" s="1"/>
  <c r="Z56" i="2"/>
  <c r="AD56" i="2"/>
  <c r="AE56" i="2"/>
  <c r="AF56" i="2"/>
  <c r="AG56" i="2"/>
  <c r="M57" i="2"/>
  <c r="R57" i="2"/>
  <c r="S57" i="2"/>
  <c r="U57" i="2" s="1"/>
  <c r="Z57" i="2"/>
  <c r="AD57" i="2"/>
  <c r="AE57" i="2"/>
  <c r="AF57" i="2"/>
  <c r="AG57" i="2"/>
  <c r="M58" i="2"/>
  <c r="R58" i="2"/>
  <c r="S58" i="2"/>
  <c r="U58" i="2" s="1"/>
  <c r="Z58" i="2"/>
  <c r="AD58" i="2"/>
  <c r="AE58" i="2"/>
  <c r="AF58" i="2"/>
  <c r="AG58" i="2"/>
  <c r="M59" i="2"/>
  <c r="R59" i="2"/>
  <c r="S59" i="2"/>
  <c r="U59" i="2" s="1"/>
  <c r="Z59" i="2"/>
  <c r="AD59" i="2"/>
  <c r="AE59" i="2"/>
  <c r="AF59" i="2"/>
  <c r="AG59" i="2"/>
  <c r="M60" i="2"/>
  <c r="R60" i="2"/>
  <c r="S60" i="2"/>
  <c r="U60" i="2" s="1"/>
  <c r="Z60" i="2"/>
  <c r="AD60" i="2"/>
  <c r="AE60" i="2"/>
  <c r="AF60" i="2"/>
  <c r="AG60" i="2"/>
  <c r="M61" i="2"/>
  <c r="R61" i="2"/>
  <c r="S61" i="2"/>
  <c r="U61" i="2" s="1"/>
  <c r="Z61" i="2"/>
  <c r="AD61" i="2"/>
  <c r="AE61" i="2"/>
  <c r="AF61" i="2"/>
  <c r="AG61" i="2"/>
  <c r="M62" i="2"/>
  <c r="R62" i="2"/>
  <c r="S62" i="2"/>
  <c r="U62" i="2" s="1"/>
  <c r="Z62" i="2"/>
  <c r="AD62" i="2"/>
  <c r="AE62" i="2"/>
  <c r="AF62" i="2"/>
  <c r="AG62" i="2"/>
  <c r="M63" i="2"/>
  <c r="R63" i="2"/>
  <c r="S63" i="2"/>
  <c r="U63" i="2" s="1"/>
  <c r="Z63" i="2"/>
  <c r="AD63" i="2"/>
  <c r="AE63" i="2"/>
  <c r="AF63" i="2"/>
  <c r="AG63" i="2"/>
  <c r="M64" i="2"/>
  <c r="R64" i="2"/>
  <c r="S64" i="2"/>
  <c r="U64" i="2" s="1"/>
  <c r="Z64" i="2"/>
  <c r="AD64" i="2"/>
  <c r="AE64" i="2"/>
  <c r="AF64" i="2"/>
  <c r="AG64" i="2"/>
  <c r="M65" i="2"/>
  <c r="R65" i="2"/>
  <c r="S65" i="2"/>
  <c r="U65" i="2" s="1"/>
  <c r="Z65" i="2"/>
  <c r="AD65" i="2"/>
  <c r="AE65" i="2"/>
  <c r="AF65" i="2"/>
  <c r="AG65" i="2"/>
  <c r="M66" i="2"/>
  <c r="R66" i="2"/>
  <c r="S66" i="2"/>
  <c r="U66" i="2" s="1"/>
  <c r="Z66" i="2"/>
  <c r="AD66" i="2"/>
  <c r="AE66" i="2"/>
  <c r="AF66" i="2"/>
  <c r="AG66" i="2"/>
  <c r="M67" i="2"/>
  <c r="R67" i="2"/>
  <c r="S67" i="2"/>
  <c r="U67" i="2" s="1"/>
  <c r="Z67" i="2"/>
  <c r="AD67" i="2"/>
  <c r="AE67" i="2"/>
  <c r="AF67" i="2"/>
  <c r="AG67" i="2"/>
  <c r="M68" i="2"/>
  <c r="R68" i="2"/>
  <c r="S68" i="2"/>
  <c r="U68" i="2" s="1"/>
  <c r="Z68" i="2"/>
  <c r="AD68" i="2"/>
  <c r="AE68" i="2"/>
  <c r="AF68" i="2"/>
  <c r="AG68" i="2"/>
  <c r="M69" i="2"/>
  <c r="R69" i="2"/>
  <c r="S69" i="2"/>
  <c r="U69" i="2" s="1"/>
  <c r="Z69" i="2"/>
  <c r="AD69" i="2"/>
  <c r="AE69" i="2"/>
  <c r="AF69" i="2"/>
  <c r="AG69" i="2"/>
  <c r="M70" i="2"/>
  <c r="R70" i="2"/>
  <c r="S70" i="2"/>
  <c r="U70" i="2" s="1"/>
  <c r="Z70" i="2"/>
  <c r="AD70" i="2"/>
  <c r="AE70" i="2"/>
  <c r="AF70" i="2"/>
  <c r="AG70" i="2"/>
  <c r="M71" i="2"/>
  <c r="R71" i="2"/>
  <c r="S71" i="2"/>
  <c r="U71" i="2" s="1"/>
  <c r="Z71" i="2"/>
  <c r="AD71" i="2"/>
  <c r="AE71" i="2"/>
  <c r="AF71" i="2"/>
  <c r="AG71" i="2"/>
  <c r="M72" i="2"/>
  <c r="R72" i="2"/>
  <c r="S72" i="2"/>
  <c r="U72" i="2" s="1"/>
  <c r="Z72" i="2"/>
  <c r="AD72" i="2"/>
  <c r="AE72" i="2"/>
  <c r="AF72" i="2"/>
  <c r="AG72" i="2"/>
  <c r="M73" i="2"/>
  <c r="R73" i="2"/>
  <c r="S73" i="2"/>
  <c r="U73" i="2" s="1"/>
  <c r="Z73" i="2"/>
  <c r="AD73" i="2"/>
  <c r="AE73" i="2"/>
  <c r="AF73" i="2"/>
  <c r="AG73" i="2"/>
  <c r="M74" i="2"/>
  <c r="R74" i="2"/>
  <c r="S74" i="2"/>
  <c r="U74" i="2" s="1"/>
  <c r="Z74" i="2"/>
  <c r="AD74" i="2"/>
  <c r="AE74" i="2"/>
  <c r="AF74" i="2"/>
  <c r="AG74" i="2"/>
  <c r="M75" i="2"/>
  <c r="R75" i="2"/>
  <c r="S75" i="2"/>
  <c r="U75" i="2" s="1"/>
  <c r="Z75" i="2"/>
  <c r="AD75" i="2"/>
  <c r="AE75" i="2"/>
  <c r="AF75" i="2"/>
  <c r="AG75" i="2"/>
  <c r="M76" i="2"/>
  <c r="R76" i="2"/>
  <c r="S76" i="2"/>
  <c r="U76" i="2" s="1"/>
  <c r="Z76" i="2"/>
  <c r="AD76" i="2"/>
  <c r="AE76" i="2"/>
  <c r="AF76" i="2"/>
  <c r="AG76" i="2"/>
  <c r="M77" i="2"/>
  <c r="R77" i="2"/>
  <c r="S77" i="2"/>
  <c r="U77" i="2" s="1"/>
  <c r="Z77" i="2"/>
  <c r="AD77" i="2"/>
  <c r="AE77" i="2"/>
  <c r="AF77" i="2"/>
  <c r="AG77" i="2"/>
  <c r="M78" i="2"/>
  <c r="R78" i="2"/>
  <c r="S78" i="2"/>
  <c r="U78" i="2" s="1"/>
  <c r="Z78" i="2"/>
  <c r="AD78" i="2"/>
  <c r="AE78" i="2"/>
  <c r="AF78" i="2"/>
  <c r="AG78" i="2"/>
  <c r="M79" i="2"/>
  <c r="R79" i="2"/>
  <c r="S79" i="2"/>
  <c r="U79" i="2" s="1"/>
  <c r="Z79" i="2"/>
  <c r="AD79" i="2"/>
  <c r="AE79" i="2"/>
  <c r="AF79" i="2"/>
  <c r="AG79" i="2"/>
  <c r="M80" i="2"/>
  <c r="R80" i="2"/>
  <c r="S80" i="2"/>
  <c r="U80" i="2" s="1"/>
  <c r="Z80" i="2"/>
  <c r="AD80" i="2"/>
  <c r="AE80" i="2"/>
  <c r="AF80" i="2"/>
  <c r="AG80" i="2"/>
  <c r="M81" i="2"/>
  <c r="R81" i="2"/>
  <c r="S81" i="2"/>
  <c r="U81" i="2" s="1"/>
  <c r="Z81" i="2"/>
  <c r="AD81" i="2"/>
  <c r="AE81" i="2"/>
  <c r="AF81" i="2"/>
  <c r="AG81" i="2"/>
  <c r="M82" i="2"/>
  <c r="R82" i="2"/>
  <c r="S82" i="2"/>
  <c r="U82" i="2" s="1"/>
  <c r="Z82" i="2"/>
  <c r="AD82" i="2"/>
  <c r="AE82" i="2"/>
  <c r="AF82" i="2"/>
  <c r="AG82" i="2"/>
  <c r="M83" i="2"/>
  <c r="R83" i="2"/>
  <c r="S83" i="2"/>
  <c r="U83" i="2" s="1"/>
  <c r="Z83" i="2"/>
  <c r="AD83" i="2"/>
  <c r="AE83" i="2"/>
  <c r="AF83" i="2"/>
  <c r="AG83" i="2"/>
  <c r="M84" i="2"/>
  <c r="R84" i="2"/>
  <c r="S84" i="2"/>
  <c r="U84" i="2" s="1"/>
  <c r="Z84" i="2"/>
  <c r="AD84" i="2"/>
  <c r="AE84" i="2"/>
  <c r="AF84" i="2"/>
  <c r="AG84" i="2"/>
  <c r="M85" i="2"/>
  <c r="R85" i="2"/>
  <c r="S85" i="2"/>
  <c r="U85" i="2" s="1"/>
  <c r="Z85" i="2"/>
  <c r="AD85" i="2"/>
  <c r="AE85" i="2"/>
  <c r="AF85" i="2"/>
  <c r="AG85" i="2"/>
  <c r="M86" i="2"/>
  <c r="R86" i="2"/>
  <c r="S86" i="2"/>
  <c r="U86" i="2" s="1"/>
  <c r="Z86" i="2"/>
  <c r="AD86" i="2"/>
  <c r="AE86" i="2"/>
  <c r="AF86" i="2"/>
  <c r="AG86" i="2"/>
  <c r="M87" i="2"/>
  <c r="R87" i="2"/>
  <c r="S87" i="2"/>
  <c r="U87" i="2" s="1"/>
  <c r="Z87" i="2"/>
  <c r="AD87" i="2"/>
  <c r="AE87" i="2"/>
  <c r="AF87" i="2"/>
  <c r="AG87" i="2"/>
  <c r="M88" i="2"/>
  <c r="R88" i="2"/>
  <c r="S88" i="2"/>
  <c r="U88" i="2" s="1"/>
  <c r="Z88" i="2"/>
  <c r="AD88" i="2"/>
  <c r="AE88" i="2"/>
  <c r="AF88" i="2"/>
  <c r="AG88" i="2"/>
  <c r="M89" i="2"/>
  <c r="R89" i="2"/>
  <c r="S89" i="2"/>
  <c r="U89" i="2" s="1"/>
  <c r="Z89" i="2"/>
  <c r="AD89" i="2"/>
  <c r="AE89" i="2"/>
  <c r="AF89" i="2"/>
  <c r="AG89" i="2"/>
  <c r="M90" i="2"/>
  <c r="R90" i="2"/>
  <c r="S90" i="2"/>
  <c r="U90" i="2" s="1"/>
  <c r="Z90" i="2"/>
  <c r="AD90" i="2"/>
  <c r="AE90" i="2"/>
  <c r="AF90" i="2"/>
  <c r="AG90" i="2"/>
  <c r="M91" i="2"/>
  <c r="R91" i="2"/>
  <c r="S91" i="2"/>
  <c r="U91" i="2" s="1"/>
  <c r="Z91" i="2"/>
  <c r="AD91" i="2"/>
  <c r="AE91" i="2"/>
  <c r="AF91" i="2"/>
  <c r="AG91" i="2"/>
  <c r="M92" i="2"/>
  <c r="R92" i="2"/>
  <c r="S92" i="2"/>
  <c r="U92" i="2" s="1"/>
  <c r="Z92" i="2"/>
  <c r="AD92" i="2"/>
  <c r="AE92" i="2"/>
  <c r="AF92" i="2"/>
  <c r="AG92" i="2"/>
  <c r="M93" i="2"/>
  <c r="R93" i="2"/>
  <c r="S93" i="2"/>
  <c r="U93" i="2" s="1"/>
  <c r="Z93" i="2"/>
  <c r="AD93" i="2"/>
  <c r="AE93" i="2"/>
  <c r="AF93" i="2"/>
  <c r="AG93" i="2"/>
  <c r="M94" i="2"/>
  <c r="R94" i="2"/>
  <c r="S94" i="2"/>
  <c r="U94" i="2" s="1"/>
  <c r="Z94" i="2"/>
  <c r="AD94" i="2"/>
  <c r="AE94" i="2"/>
  <c r="AF94" i="2"/>
  <c r="AG94" i="2"/>
  <c r="M95" i="2"/>
  <c r="R95" i="2"/>
  <c r="S95" i="2"/>
  <c r="U95" i="2" s="1"/>
  <c r="Z95" i="2"/>
  <c r="AD95" i="2"/>
  <c r="AE95" i="2"/>
  <c r="AF95" i="2"/>
  <c r="AG95" i="2"/>
  <c r="M96" i="2"/>
  <c r="R96" i="2"/>
  <c r="S96" i="2"/>
  <c r="U96" i="2" s="1"/>
  <c r="Z96" i="2"/>
  <c r="AD96" i="2"/>
  <c r="AE96" i="2"/>
  <c r="AF96" i="2"/>
  <c r="AG96" i="2"/>
  <c r="M97" i="2"/>
  <c r="R97" i="2"/>
  <c r="S97" i="2"/>
  <c r="U97" i="2" s="1"/>
  <c r="Z97" i="2"/>
  <c r="AD97" i="2"/>
  <c r="AE97" i="2"/>
  <c r="AF97" i="2"/>
  <c r="AG97" i="2"/>
  <c r="M98" i="2"/>
  <c r="R98" i="2"/>
  <c r="S98" i="2"/>
  <c r="U98" i="2" s="1"/>
  <c r="Z98" i="2"/>
  <c r="AD98" i="2"/>
  <c r="AE98" i="2"/>
  <c r="AF98" i="2"/>
  <c r="AG98" i="2"/>
  <c r="M99" i="2"/>
  <c r="R99" i="2"/>
  <c r="S99" i="2"/>
  <c r="U99" i="2" s="1"/>
  <c r="Z99" i="2"/>
  <c r="AD99" i="2"/>
  <c r="AE99" i="2"/>
  <c r="AF99" i="2"/>
  <c r="AG99" i="2"/>
  <c r="M100" i="2"/>
  <c r="R100" i="2"/>
  <c r="S100" i="2"/>
  <c r="U100" i="2" s="1"/>
  <c r="Z100" i="2"/>
  <c r="AD100" i="2"/>
  <c r="AE100" i="2"/>
  <c r="AF100" i="2"/>
  <c r="AG100" i="2"/>
  <c r="M101" i="2"/>
  <c r="R101" i="2"/>
  <c r="S101" i="2"/>
  <c r="U101" i="2" s="1"/>
  <c r="Z101" i="2"/>
  <c r="AD101" i="2"/>
  <c r="AE101" i="2"/>
  <c r="AF101" i="2"/>
  <c r="AG101" i="2"/>
  <c r="M102" i="2"/>
  <c r="R102" i="2"/>
  <c r="S102" i="2"/>
  <c r="U102" i="2" s="1"/>
  <c r="Z102" i="2"/>
  <c r="AD102" i="2"/>
  <c r="AE102" i="2"/>
  <c r="AF102" i="2"/>
  <c r="AG102" i="2"/>
  <c r="M103" i="2"/>
  <c r="R103" i="2"/>
  <c r="S103" i="2"/>
  <c r="U103" i="2" s="1"/>
  <c r="Z103" i="2"/>
  <c r="AD103" i="2"/>
  <c r="AE103" i="2"/>
  <c r="AF103" i="2"/>
  <c r="AG103" i="2"/>
  <c r="M104" i="2"/>
  <c r="R104" i="2"/>
  <c r="S104" i="2"/>
  <c r="U104" i="2" s="1"/>
  <c r="Z104" i="2"/>
  <c r="AD104" i="2"/>
  <c r="AE104" i="2"/>
  <c r="AF104" i="2"/>
  <c r="AG104" i="2"/>
  <c r="M105" i="2"/>
  <c r="R105" i="2"/>
  <c r="S105" i="2"/>
  <c r="U105" i="2" s="1"/>
  <c r="Z105" i="2"/>
  <c r="AD105" i="2"/>
  <c r="AE105" i="2"/>
  <c r="AF105" i="2"/>
  <c r="AG105" i="2"/>
  <c r="M106" i="2"/>
  <c r="R106" i="2"/>
  <c r="S106" i="2"/>
  <c r="U106" i="2" s="1"/>
  <c r="Z106" i="2"/>
  <c r="AD106" i="2"/>
  <c r="AE106" i="2"/>
  <c r="AF106" i="2"/>
  <c r="AG106" i="2"/>
  <c r="M107" i="2"/>
  <c r="R107" i="2"/>
  <c r="S107" i="2"/>
  <c r="U107" i="2" s="1"/>
  <c r="Z107" i="2"/>
  <c r="AD107" i="2"/>
  <c r="AE107" i="2"/>
  <c r="AF107" i="2"/>
  <c r="AG107" i="2"/>
  <c r="M108" i="2"/>
  <c r="R108" i="2"/>
  <c r="S108" i="2"/>
  <c r="U108" i="2" s="1"/>
  <c r="Z108" i="2"/>
  <c r="AD108" i="2"/>
  <c r="AE108" i="2"/>
  <c r="AF108" i="2"/>
  <c r="AG108" i="2"/>
  <c r="M109" i="2"/>
  <c r="R109" i="2"/>
  <c r="S109" i="2"/>
  <c r="U109" i="2" s="1"/>
  <c r="Z109" i="2"/>
  <c r="AD109" i="2"/>
  <c r="AE109" i="2"/>
  <c r="AF109" i="2"/>
  <c r="AG109" i="2"/>
  <c r="M110" i="2"/>
  <c r="R110" i="2"/>
  <c r="S110" i="2"/>
  <c r="U110" i="2" s="1"/>
  <c r="Z110" i="2"/>
  <c r="AD110" i="2"/>
  <c r="AE110" i="2"/>
  <c r="AF110" i="2"/>
  <c r="AG110" i="2"/>
  <c r="M111" i="2"/>
  <c r="R111" i="2"/>
  <c r="S111" i="2"/>
  <c r="U111" i="2" s="1"/>
  <c r="Z111" i="2"/>
  <c r="AD111" i="2"/>
  <c r="AE111" i="2"/>
  <c r="AF111" i="2"/>
  <c r="AG111" i="2"/>
  <c r="M112" i="2"/>
  <c r="R112" i="2"/>
  <c r="S112" i="2"/>
  <c r="U112" i="2" s="1"/>
  <c r="Z112" i="2"/>
  <c r="AD112" i="2"/>
  <c r="AE112" i="2"/>
  <c r="AF112" i="2"/>
  <c r="AG112" i="2"/>
  <c r="M113" i="2"/>
  <c r="R113" i="2"/>
  <c r="S113" i="2"/>
  <c r="U113" i="2" s="1"/>
  <c r="Z113" i="2"/>
  <c r="AD113" i="2"/>
  <c r="AE113" i="2"/>
  <c r="AF113" i="2"/>
  <c r="AG113" i="2"/>
  <c r="M114" i="2"/>
  <c r="R114" i="2"/>
  <c r="S114" i="2"/>
  <c r="U114" i="2" s="1"/>
  <c r="Z114" i="2"/>
  <c r="AD114" i="2"/>
  <c r="AE114" i="2"/>
  <c r="AF114" i="2"/>
  <c r="AG114" i="2"/>
  <c r="M115" i="2"/>
  <c r="R115" i="2"/>
  <c r="S115" i="2"/>
  <c r="U115" i="2" s="1"/>
  <c r="Z115" i="2"/>
  <c r="AD115" i="2"/>
  <c r="AE115" i="2"/>
  <c r="AF115" i="2"/>
  <c r="AG115" i="2"/>
  <c r="M116" i="2"/>
  <c r="R116" i="2"/>
  <c r="S116" i="2"/>
  <c r="U116" i="2" s="1"/>
  <c r="Z116" i="2"/>
  <c r="AD116" i="2"/>
  <c r="AE116" i="2"/>
  <c r="AF116" i="2"/>
  <c r="AG116" i="2"/>
  <c r="M117" i="2"/>
  <c r="R117" i="2"/>
  <c r="S117" i="2"/>
  <c r="U117" i="2" s="1"/>
  <c r="Z117" i="2"/>
  <c r="AD117" i="2"/>
  <c r="AE117" i="2"/>
  <c r="AF117" i="2"/>
  <c r="AG117" i="2"/>
  <c r="M118" i="2"/>
  <c r="R118" i="2"/>
  <c r="S118" i="2"/>
  <c r="U118" i="2" s="1"/>
  <c r="Z118" i="2"/>
  <c r="AD118" i="2"/>
  <c r="AE118" i="2"/>
  <c r="AF118" i="2"/>
  <c r="AG118" i="2"/>
  <c r="M119" i="2"/>
  <c r="R119" i="2"/>
  <c r="S119" i="2"/>
  <c r="U119" i="2" s="1"/>
  <c r="Z119" i="2"/>
  <c r="AD119" i="2"/>
  <c r="AE119" i="2"/>
  <c r="AF119" i="2"/>
  <c r="AG119" i="2"/>
  <c r="M120" i="2"/>
  <c r="R120" i="2"/>
  <c r="S120" i="2"/>
  <c r="U120" i="2" s="1"/>
  <c r="Z120" i="2"/>
  <c r="AD120" i="2"/>
  <c r="AE120" i="2"/>
  <c r="AF120" i="2"/>
  <c r="AG120" i="2"/>
  <c r="M121" i="2"/>
  <c r="R121" i="2"/>
  <c r="S121" i="2"/>
  <c r="U121" i="2" s="1"/>
  <c r="Z121" i="2"/>
  <c r="AD121" i="2"/>
  <c r="AE121" i="2"/>
  <c r="AF121" i="2"/>
  <c r="AG121" i="2"/>
  <c r="M122" i="2"/>
  <c r="R122" i="2"/>
  <c r="S122" i="2"/>
  <c r="U122" i="2" s="1"/>
  <c r="Z122" i="2"/>
  <c r="AD122" i="2"/>
  <c r="AE122" i="2"/>
  <c r="AF122" i="2"/>
  <c r="AG122" i="2"/>
  <c r="M123" i="2"/>
  <c r="R123" i="2"/>
  <c r="S123" i="2"/>
  <c r="U123" i="2" s="1"/>
  <c r="Z123" i="2"/>
  <c r="AD123" i="2"/>
  <c r="AE123" i="2"/>
  <c r="AF123" i="2"/>
  <c r="AG123" i="2"/>
  <c r="M124" i="2"/>
  <c r="R124" i="2"/>
  <c r="S124" i="2"/>
  <c r="U124" i="2" s="1"/>
  <c r="Z124" i="2"/>
  <c r="AD124" i="2"/>
  <c r="AE124" i="2"/>
  <c r="AF124" i="2"/>
  <c r="AG124" i="2"/>
  <c r="M125" i="2"/>
  <c r="R125" i="2"/>
  <c r="S125" i="2"/>
  <c r="U125" i="2" s="1"/>
  <c r="Z125" i="2"/>
  <c r="AD125" i="2"/>
  <c r="AE125" i="2"/>
  <c r="AF125" i="2"/>
  <c r="AG125" i="2"/>
  <c r="M126" i="2"/>
  <c r="R126" i="2"/>
  <c r="S126" i="2"/>
  <c r="U126" i="2" s="1"/>
  <c r="Z126" i="2"/>
  <c r="AD126" i="2"/>
  <c r="AE126" i="2"/>
  <c r="AF126" i="2"/>
  <c r="AG126" i="2"/>
  <c r="M127" i="2"/>
  <c r="R127" i="2"/>
  <c r="S127" i="2"/>
  <c r="U127" i="2" s="1"/>
  <c r="Z127" i="2"/>
  <c r="AD127" i="2"/>
  <c r="AE127" i="2"/>
  <c r="AF127" i="2"/>
  <c r="AG127" i="2"/>
  <c r="M128" i="2"/>
  <c r="R128" i="2"/>
  <c r="S128" i="2"/>
  <c r="U128" i="2" s="1"/>
  <c r="Z128" i="2"/>
  <c r="AD128" i="2"/>
  <c r="AE128" i="2"/>
  <c r="AF128" i="2"/>
  <c r="AG128" i="2"/>
  <c r="M129" i="2"/>
  <c r="R129" i="2"/>
  <c r="S129" i="2"/>
  <c r="U129" i="2" s="1"/>
  <c r="Z129" i="2"/>
  <c r="AD129" i="2"/>
  <c r="AE129" i="2"/>
  <c r="AF129" i="2"/>
  <c r="AG129" i="2"/>
  <c r="M130" i="2"/>
  <c r="R130" i="2"/>
  <c r="S130" i="2"/>
  <c r="U130" i="2" s="1"/>
  <c r="Z130" i="2"/>
  <c r="AD130" i="2"/>
  <c r="AE130" i="2"/>
  <c r="AF130" i="2"/>
  <c r="AG130" i="2"/>
  <c r="M131" i="2"/>
  <c r="R131" i="2"/>
  <c r="S131" i="2"/>
  <c r="U131" i="2" s="1"/>
  <c r="Z131" i="2"/>
  <c r="AD131" i="2"/>
  <c r="AE131" i="2"/>
  <c r="AF131" i="2"/>
  <c r="AG131" i="2"/>
  <c r="M132" i="2"/>
  <c r="R132" i="2"/>
  <c r="S132" i="2"/>
  <c r="U132" i="2" s="1"/>
  <c r="Z132" i="2"/>
  <c r="AD132" i="2"/>
  <c r="AE132" i="2"/>
  <c r="AF132" i="2"/>
  <c r="AG132" i="2"/>
  <c r="M133" i="2"/>
  <c r="R133" i="2"/>
  <c r="S133" i="2"/>
  <c r="U133" i="2" s="1"/>
  <c r="Z133" i="2"/>
  <c r="AD133" i="2"/>
  <c r="AE133" i="2"/>
  <c r="AF133" i="2"/>
  <c r="AG133" i="2"/>
  <c r="M134" i="2"/>
  <c r="R134" i="2"/>
  <c r="S134" i="2"/>
  <c r="U134" i="2" s="1"/>
  <c r="Z134" i="2"/>
  <c r="AD134" i="2"/>
  <c r="AE134" i="2"/>
  <c r="AF134" i="2"/>
  <c r="AG134" i="2"/>
  <c r="M135" i="2"/>
  <c r="R135" i="2"/>
  <c r="S135" i="2"/>
  <c r="U135" i="2" s="1"/>
  <c r="Z135" i="2"/>
  <c r="AD135" i="2"/>
  <c r="AE135" i="2"/>
  <c r="AF135" i="2"/>
  <c r="AG135" i="2"/>
  <c r="M136" i="2"/>
  <c r="R136" i="2"/>
  <c r="S136" i="2"/>
  <c r="U136" i="2" s="1"/>
  <c r="Z136" i="2"/>
  <c r="AD136" i="2"/>
  <c r="AE136" i="2"/>
  <c r="AF136" i="2"/>
  <c r="AG136" i="2"/>
  <c r="M137" i="2"/>
  <c r="R137" i="2"/>
  <c r="S137" i="2"/>
  <c r="U137" i="2" s="1"/>
  <c r="Z137" i="2"/>
  <c r="AD137" i="2"/>
  <c r="AE137" i="2"/>
  <c r="AF137" i="2"/>
  <c r="AG137" i="2"/>
  <c r="M138" i="2"/>
  <c r="R138" i="2"/>
  <c r="S138" i="2"/>
  <c r="U138" i="2" s="1"/>
  <c r="Z138" i="2"/>
  <c r="AD138" i="2"/>
  <c r="AE138" i="2"/>
  <c r="AF138" i="2"/>
  <c r="AG138" i="2"/>
  <c r="M139" i="2"/>
  <c r="R139" i="2"/>
  <c r="S139" i="2"/>
  <c r="U139" i="2" s="1"/>
  <c r="Z139" i="2"/>
  <c r="AD139" i="2"/>
  <c r="AE139" i="2"/>
  <c r="AF139" i="2"/>
  <c r="AG139" i="2"/>
  <c r="M140" i="2"/>
  <c r="R140" i="2"/>
  <c r="S140" i="2"/>
  <c r="U140" i="2" s="1"/>
  <c r="Z140" i="2"/>
  <c r="AD140" i="2"/>
  <c r="AE140" i="2"/>
  <c r="AF140" i="2"/>
  <c r="AG140" i="2"/>
  <c r="M141" i="2"/>
  <c r="R141" i="2"/>
  <c r="S141" i="2"/>
  <c r="U141" i="2"/>
  <c r="Z141" i="2"/>
  <c r="AD141" i="2"/>
  <c r="AE141" i="2"/>
  <c r="AF141" i="2"/>
  <c r="AG141" i="2"/>
  <c r="M142" i="2"/>
  <c r="R142" i="2"/>
  <c r="S142" i="2"/>
  <c r="U142" i="2" s="1"/>
  <c r="Z142" i="2"/>
  <c r="AD142" i="2"/>
  <c r="AE142" i="2"/>
  <c r="AF142" i="2"/>
  <c r="AG142" i="2"/>
  <c r="M143" i="2"/>
  <c r="R143" i="2"/>
  <c r="S143" i="2"/>
  <c r="U143" i="2" s="1"/>
  <c r="Z143" i="2"/>
  <c r="AD143" i="2"/>
  <c r="AE143" i="2"/>
  <c r="AF143" i="2"/>
  <c r="AG143" i="2"/>
  <c r="M144" i="2"/>
  <c r="R144" i="2"/>
  <c r="S144" i="2"/>
  <c r="U144" i="2" s="1"/>
  <c r="Z144" i="2"/>
  <c r="AD144" i="2"/>
  <c r="AE144" i="2"/>
  <c r="AF144" i="2"/>
  <c r="AG144" i="2"/>
  <c r="M145" i="2"/>
  <c r="R145" i="2"/>
  <c r="S145" i="2"/>
  <c r="U145" i="2"/>
  <c r="Z145" i="2"/>
  <c r="AD145" i="2"/>
  <c r="AE145" i="2"/>
  <c r="AF145" i="2"/>
  <c r="AG145" i="2"/>
  <c r="M146" i="2"/>
  <c r="R146" i="2"/>
  <c r="S146" i="2"/>
  <c r="U146" i="2"/>
  <c r="Z146" i="2"/>
  <c r="AD146" i="2"/>
  <c r="AE146" i="2"/>
  <c r="AF146" i="2"/>
  <c r="AG146" i="2"/>
  <c r="M147" i="2"/>
  <c r="R147" i="2"/>
  <c r="S147" i="2"/>
  <c r="U147" i="2" s="1"/>
  <c r="Z147" i="2"/>
  <c r="AD147" i="2"/>
  <c r="AE147" i="2"/>
  <c r="AF147" i="2"/>
  <c r="AG147" i="2"/>
  <c r="M148" i="2"/>
  <c r="R148" i="2"/>
  <c r="S148" i="2"/>
  <c r="U148" i="2" s="1"/>
  <c r="Z148" i="2"/>
  <c r="AD148" i="2"/>
  <c r="AE148" i="2"/>
  <c r="AF148" i="2"/>
  <c r="AG148" i="2"/>
  <c r="M149" i="2"/>
  <c r="R149" i="2"/>
  <c r="S149" i="2"/>
  <c r="U149" i="2"/>
  <c r="Z149" i="2"/>
  <c r="AD149" i="2"/>
  <c r="AE149" i="2"/>
  <c r="AF149" i="2"/>
  <c r="AG149" i="2"/>
  <c r="M150" i="2"/>
  <c r="R150" i="2"/>
  <c r="S150" i="2"/>
  <c r="U150" i="2" s="1"/>
  <c r="Z150" i="2"/>
  <c r="AD150" i="2"/>
  <c r="AE150" i="2"/>
  <c r="AF150" i="2"/>
  <c r="AG150" i="2"/>
  <c r="M151" i="2"/>
  <c r="R151" i="2"/>
  <c r="S151" i="2"/>
  <c r="U151" i="2"/>
  <c r="Z151" i="2"/>
  <c r="AD151" i="2"/>
  <c r="AE151" i="2"/>
  <c r="AF151" i="2"/>
  <c r="AG151" i="2"/>
  <c r="M152" i="2"/>
  <c r="R152" i="2"/>
  <c r="S152" i="2"/>
  <c r="U152" i="2"/>
  <c r="Z152" i="2"/>
  <c r="AD152" i="2"/>
  <c r="AE152" i="2"/>
  <c r="AF152" i="2"/>
  <c r="AG152" i="2"/>
  <c r="M153" i="2"/>
  <c r="S153" i="2"/>
  <c r="U153" i="2" s="1"/>
  <c r="Z153" i="2"/>
  <c r="AD153" i="2"/>
  <c r="AE153" i="2"/>
  <c r="AF153" i="2"/>
  <c r="AG153" i="2"/>
  <c r="M154" i="2"/>
  <c r="R154" i="2"/>
  <c r="S154" i="2"/>
  <c r="U154" i="2"/>
  <c r="Z154" i="2"/>
  <c r="AD154" i="2"/>
  <c r="AE154" i="2"/>
  <c r="AF154" i="2"/>
  <c r="AG154" i="2"/>
  <c r="M155" i="2"/>
  <c r="R155" i="2"/>
  <c r="S155" i="2"/>
  <c r="U155" i="2" s="1"/>
  <c r="Z155" i="2"/>
  <c r="AD155" i="2"/>
  <c r="AE155" i="2"/>
  <c r="AF155" i="2"/>
  <c r="AG155" i="2"/>
  <c r="M156" i="2"/>
  <c r="R156" i="2"/>
  <c r="S156" i="2"/>
  <c r="U156" i="2"/>
  <c r="Z156" i="2"/>
  <c r="AD156" i="2"/>
  <c r="AE156" i="2"/>
  <c r="AF156" i="2"/>
  <c r="AG156" i="2"/>
  <c r="M157" i="2"/>
  <c r="R157" i="2"/>
  <c r="S157" i="2"/>
  <c r="U157" i="2" s="1"/>
  <c r="Z157" i="2"/>
  <c r="AD157" i="2"/>
  <c r="AE157" i="2"/>
  <c r="AF157" i="2"/>
  <c r="AG157" i="2"/>
  <c r="M158" i="2"/>
  <c r="R158" i="2"/>
  <c r="S158" i="2"/>
  <c r="U158" i="2" s="1"/>
  <c r="Z158" i="2"/>
  <c r="AD158" i="2"/>
  <c r="AE158" i="2"/>
  <c r="AF158" i="2"/>
  <c r="AG158" i="2"/>
  <c r="M159" i="2"/>
  <c r="R159" i="2"/>
  <c r="S159" i="2"/>
  <c r="U159" i="2"/>
  <c r="Z159" i="2"/>
  <c r="AD159" i="2"/>
  <c r="AE159" i="2"/>
  <c r="AF159" i="2"/>
  <c r="AG159" i="2"/>
  <c r="M160" i="2"/>
  <c r="R160" i="2"/>
  <c r="S160" i="2"/>
  <c r="U160" i="2"/>
  <c r="Z160" i="2"/>
  <c r="AD160" i="2"/>
  <c r="AE160" i="2"/>
  <c r="AF160" i="2"/>
  <c r="AG160" i="2"/>
  <c r="M161" i="2"/>
  <c r="R161" i="2"/>
  <c r="S161" i="2"/>
  <c r="U161" i="2" s="1"/>
  <c r="Z161" i="2"/>
  <c r="AD161" i="2"/>
  <c r="AE161" i="2"/>
  <c r="AF161" i="2"/>
  <c r="AG161" i="2"/>
  <c r="M162" i="2"/>
  <c r="R162" i="2"/>
  <c r="S162" i="2"/>
  <c r="U162" i="2"/>
  <c r="Z162" i="2"/>
  <c r="AD162" i="2"/>
  <c r="AE162" i="2"/>
  <c r="AF162" i="2"/>
  <c r="AG162" i="2"/>
  <c r="M163" i="2"/>
  <c r="R163" i="2"/>
  <c r="S163" i="2"/>
  <c r="U163" i="2" s="1"/>
  <c r="Z163" i="2"/>
  <c r="AD163" i="2"/>
  <c r="AE163" i="2"/>
  <c r="AF163" i="2"/>
  <c r="AG163" i="2"/>
  <c r="M164" i="2"/>
  <c r="R164" i="2"/>
  <c r="S164" i="2"/>
  <c r="U164" i="2" s="1"/>
  <c r="Z164" i="2"/>
  <c r="AD164" i="2"/>
  <c r="AE164" i="2"/>
  <c r="AF164" i="2"/>
  <c r="AG164" i="2"/>
  <c r="M165" i="2"/>
  <c r="R165" i="2"/>
  <c r="S165" i="2"/>
  <c r="U165" i="2"/>
  <c r="Z165" i="2"/>
  <c r="AD165" i="2"/>
  <c r="AE165" i="2"/>
  <c r="AF165" i="2"/>
  <c r="AG165" i="2"/>
  <c r="M166" i="2"/>
  <c r="R166" i="2"/>
  <c r="S166" i="2"/>
  <c r="U166" i="2"/>
  <c r="Z166" i="2"/>
  <c r="AD166" i="2"/>
  <c r="AE166" i="2"/>
  <c r="AF166" i="2"/>
  <c r="AG166" i="2"/>
  <c r="M167" i="2"/>
  <c r="R167" i="2"/>
  <c r="S167" i="2"/>
  <c r="U167" i="2" s="1"/>
  <c r="Z167" i="2"/>
  <c r="AD167" i="2"/>
  <c r="AE167" i="2"/>
  <c r="AF167" i="2"/>
  <c r="AG167" i="2"/>
  <c r="M168" i="2"/>
  <c r="R168" i="2"/>
  <c r="S168" i="2"/>
  <c r="U168" i="2"/>
  <c r="Z168" i="2"/>
  <c r="AD168" i="2"/>
  <c r="AE168" i="2"/>
  <c r="AF168" i="2"/>
  <c r="AG168" i="2"/>
  <c r="M169" i="2"/>
  <c r="R169" i="2"/>
  <c r="S169" i="2"/>
  <c r="U169" i="2" s="1"/>
  <c r="Z169" i="2"/>
  <c r="AD169" i="2"/>
  <c r="AE169" i="2"/>
  <c r="AF169" i="2"/>
  <c r="AG169" i="2"/>
  <c r="M170" i="2"/>
  <c r="R170" i="2"/>
  <c r="S170" i="2"/>
  <c r="U170" i="2" s="1"/>
  <c r="Z170" i="2"/>
  <c r="AD170" i="2"/>
  <c r="AE170" i="2"/>
  <c r="AF170" i="2"/>
  <c r="AG170" i="2"/>
  <c r="M171" i="2"/>
  <c r="R171" i="2"/>
  <c r="S171" i="2"/>
  <c r="U171" i="2"/>
  <c r="Z171" i="2"/>
  <c r="AD171" i="2"/>
  <c r="AE171" i="2"/>
  <c r="AF171" i="2"/>
  <c r="AG171" i="2"/>
  <c r="M172" i="2"/>
  <c r="R172" i="2"/>
  <c r="S172" i="2"/>
  <c r="U172" i="2"/>
  <c r="Z172" i="2"/>
  <c r="AD172" i="2"/>
  <c r="AE172" i="2"/>
  <c r="AF172" i="2"/>
  <c r="AG172" i="2"/>
  <c r="M173" i="2"/>
  <c r="R173" i="2"/>
  <c r="S173" i="2"/>
  <c r="U173" i="2" s="1"/>
  <c r="Z173" i="2"/>
  <c r="AD173" i="2"/>
  <c r="AE173" i="2"/>
  <c r="AF173" i="2"/>
  <c r="AG173" i="2"/>
  <c r="M174" i="2"/>
  <c r="R174" i="2"/>
  <c r="S174" i="2"/>
  <c r="U174" i="2"/>
  <c r="Z174" i="2"/>
  <c r="AD174" i="2"/>
  <c r="AE174" i="2"/>
  <c r="AF174" i="2"/>
  <c r="AG174" i="2"/>
  <c r="M175" i="2"/>
  <c r="R175" i="2"/>
  <c r="S175" i="2"/>
  <c r="U175" i="2" s="1"/>
  <c r="Z175" i="2"/>
  <c r="AD175" i="2"/>
  <c r="AE175" i="2"/>
  <c r="AF175" i="2"/>
  <c r="AG175" i="2"/>
  <c r="M176" i="2"/>
  <c r="R176" i="2"/>
  <c r="S176" i="2"/>
  <c r="U176" i="2" s="1"/>
  <c r="Z176" i="2"/>
  <c r="AD176" i="2"/>
  <c r="AE176" i="2"/>
  <c r="AF176" i="2"/>
  <c r="AG176" i="2"/>
  <c r="M177" i="2"/>
  <c r="R177" i="2"/>
  <c r="S177" i="2"/>
  <c r="U177" i="2"/>
  <c r="Z177" i="2"/>
  <c r="AD177" i="2"/>
  <c r="AE177" i="2"/>
  <c r="AF177" i="2"/>
  <c r="AG177" i="2"/>
  <c r="M178" i="2"/>
  <c r="R178" i="2"/>
  <c r="S178" i="2"/>
  <c r="U178" i="2"/>
  <c r="Z178" i="2"/>
  <c r="AD178" i="2"/>
  <c r="AE178" i="2"/>
  <c r="AF178" i="2"/>
  <c r="AG178" i="2"/>
  <c r="M179" i="2"/>
  <c r="R179" i="2"/>
  <c r="S179" i="2"/>
  <c r="U179" i="2" s="1"/>
  <c r="Z179" i="2"/>
  <c r="AD179" i="2"/>
  <c r="AE179" i="2"/>
  <c r="AF179" i="2"/>
  <c r="AG179" i="2"/>
  <c r="M180" i="2"/>
  <c r="R180" i="2"/>
  <c r="S180" i="2"/>
  <c r="U180" i="2"/>
  <c r="Z180" i="2"/>
  <c r="AD180" i="2"/>
  <c r="AE180" i="2"/>
  <c r="AF180" i="2"/>
  <c r="AG180" i="2"/>
  <c r="M181" i="2"/>
  <c r="R181" i="2"/>
  <c r="S181" i="2"/>
  <c r="U181" i="2" s="1"/>
  <c r="Z181" i="2"/>
  <c r="AD181" i="2"/>
  <c r="AE181" i="2"/>
  <c r="AF181" i="2"/>
  <c r="AG181" i="2"/>
  <c r="M182" i="2"/>
  <c r="R182" i="2"/>
  <c r="S182" i="2"/>
  <c r="U182" i="2" s="1"/>
  <c r="Z182" i="2"/>
  <c r="AD182" i="2"/>
  <c r="AE182" i="2"/>
  <c r="AF182" i="2"/>
  <c r="AG182" i="2"/>
  <c r="M183" i="2"/>
  <c r="R183" i="2"/>
  <c r="S183" i="2"/>
  <c r="U183" i="2"/>
  <c r="Z183" i="2"/>
  <c r="AD183" i="2"/>
  <c r="AE183" i="2"/>
  <c r="AF183" i="2"/>
  <c r="AG183" i="2"/>
  <c r="M184" i="2"/>
  <c r="R184" i="2"/>
  <c r="S184" i="2"/>
  <c r="U184" i="2"/>
  <c r="Z184" i="2"/>
  <c r="AD184" i="2"/>
  <c r="AE184" i="2"/>
  <c r="AF184" i="2"/>
  <c r="AG184" i="2"/>
  <c r="M185" i="2"/>
  <c r="R185" i="2"/>
  <c r="S185" i="2"/>
  <c r="U185" i="2" s="1"/>
  <c r="Z185" i="2"/>
  <c r="AD185" i="2"/>
  <c r="AE185" i="2"/>
  <c r="AF185" i="2"/>
  <c r="AG185" i="2"/>
  <c r="M186" i="2"/>
  <c r="R186" i="2"/>
  <c r="S186" i="2"/>
  <c r="U186" i="2" s="1"/>
  <c r="Z186" i="2"/>
  <c r="AD186" i="2"/>
  <c r="AE186" i="2"/>
  <c r="AF186" i="2"/>
  <c r="AG186" i="2"/>
  <c r="M187" i="2"/>
  <c r="R187" i="2"/>
  <c r="S187" i="2"/>
  <c r="U187" i="2" s="1"/>
  <c r="Z187" i="2"/>
  <c r="AD187" i="2"/>
  <c r="AE187" i="2"/>
  <c r="AF187" i="2"/>
  <c r="AG187" i="2"/>
  <c r="M188" i="2"/>
  <c r="R188" i="2"/>
  <c r="S188" i="2"/>
  <c r="U188" i="2" s="1"/>
  <c r="Z188" i="2"/>
  <c r="AD188" i="2"/>
  <c r="AE188" i="2"/>
  <c r="AF188" i="2"/>
  <c r="AG188" i="2"/>
  <c r="M189" i="2"/>
  <c r="R189" i="2"/>
  <c r="S189" i="2"/>
  <c r="U189" i="2"/>
  <c r="Z189" i="2"/>
  <c r="AD189" i="2"/>
  <c r="AE189" i="2"/>
  <c r="AF189" i="2"/>
  <c r="AG189" i="2"/>
  <c r="M190" i="2"/>
  <c r="R190" i="2"/>
  <c r="S190" i="2"/>
  <c r="U190" i="2" s="1"/>
  <c r="Z190" i="2"/>
  <c r="AD190" i="2"/>
  <c r="AE190" i="2"/>
  <c r="AF190" i="2"/>
  <c r="AG190" i="2"/>
  <c r="M191" i="2"/>
  <c r="R191" i="2"/>
  <c r="S191" i="2"/>
  <c r="U191" i="2" s="1"/>
  <c r="Z191" i="2"/>
  <c r="AD191" i="2"/>
  <c r="AE191" i="2"/>
  <c r="AF191" i="2"/>
  <c r="AG191" i="2"/>
  <c r="M192" i="2"/>
  <c r="R192" i="2"/>
  <c r="S192" i="2"/>
  <c r="U192" i="2"/>
  <c r="Z192" i="2"/>
  <c r="AD192" i="2"/>
  <c r="AE192" i="2"/>
  <c r="AF192" i="2"/>
  <c r="AG192" i="2"/>
  <c r="M193" i="2"/>
  <c r="R193" i="2"/>
  <c r="S193" i="2"/>
  <c r="U193" i="2" s="1"/>
  <c r="Z193" i="2"/>
  <c r="AD193" i="2"/>
  <c r="AE193" i="2"/>
  <c r="AF193" i="2"/>
  <c r="AG193" i="2"/>
  <c r="M194" i="2"/>
  <c r="R194" i="2"/>
  <c r="S194" i="2"/>
  <c r="U194" i="2" s="1"/>
  <c r="Z194" i="2"/>
  <c r="AD194" i="2"/>
  <c r="AE194" i="2"/>
  <c r="AF194" i="2"/>
  <c r="AG194" i="2"/>
  <c r="M195" i="2"/>
  <c r="R195" i="2"/>
  <c r="S195" i="2"/>
  <c r="U195" i="2" s="1"/>
  <c r="Z195" i="2"/>
  <c r="AD195" i="2"/>
  <c r="AE195" i="2"/>
  <c r="AF195" i="2"/>
  <c r="AG195" i="2"/>
  <c r="M196" i="2"/>
  <c r="R196" i="2"/>
  <c r="S196" i="2"/>
  <c r="U196" i="2"/>
  <c r="Z196" i="2"/>
  <c r="AD196" i="2"/>
  <c r="AE196" i="2"/>
  <c r="AF196" i="2"/>
  <c r="AG196" i="2"/>
  <c r="M197" i="2"/>
  <c r="R197" i="2"/>
  <c r="S197" i="2"/>
  <c r="U197" i="2" s="1"/>
  <c r="Z197" i="2"/>
  <c r="AD197" i="2"/>
  <c r="AE197" i="2"/>
  <c r="AF197" i="2"/>
  <c r="AG197" i="2"/>
  <c r="M198" i="2"/>
  <c r="R198" i="2"/>
  <c r="S198" i="2"/>
  <c r="U198" i="2" s="1"/>
  <c r="Z198" i="2"/>
  <c r="AD198" i="2"/>
  <c r="AE198" i="2"/>
  <c r="AF198" i="2"/>
  <c r="AG198" i="2"/>
  <c r="M199" i="2"/>
  <c r="R199" i="2"/>
  <c r="S199" i="2"/>
  <c r="U199" i="2" s="1"/>
  <c r="Z199" i="2"/>
  <c r="AD199" i="2"/>
  <c r="AE199" i="2"/>
  <c r="AF199" i="2"/>
  <c r="M200" i="2"/>
  <c r="O200" i="2"/>
  <c r="R200" i="2"/>
  <c r="S200" i="2"/>
  <c r="U200" i="2"/>
  <c r="Z200" i="2"/>
  <c r="AB200" i="2"/>
  <c r="AD200" i="2"/>
  <c r="AE200" i="2"/>
  <c r="AF200" i="2"/>
  <c r="M201" i="2"/>
  <c r="O201" i="2"/>
  <c r="R201" i="2"/>
  <c r="S201" i="2"/>
  <c r="U201" i="2"/>
  <c r="Z201" i="2"/>
  <c r="AB201" i="2"/>
  <c r="AD201" i="2"/>
  <c r="AE201" i="2"/>
  <c r="AF201" i="2"/>
  <c r="G3" i="2"/>
  <c r="G4" i="2"/>
  <c r="G5" i="2"/>
  <c r="G6" i="2"/>
  <c r="I6" i="2" s="1"/>
  <c r="G7" i="2"/>
  <c r="F8" i="2"/>
  <c r="G8" i="2"/>
  <c r="I8" i="2" s="1"/>
  <c r="G9" i="2"/>
  <c r="G10" i="2"/>
  <c r="F11" i="2"/>
  <c r="G11" i="2"/>
  <c r="I11" i="2" s="1"/>
  <c r="F12" i="2"/>
  <c r="G12" i="2"/>
  <c r="I12" i="2" s="1"/>
  <c r="F13" i="2"/>
  <c r="G13" i="2"/>
  <c r="I13" i="2"/>
  <c r="F14" i="2"/>
  <c r="G14" i="2"/>
  <c r="I14" i="2" s="1"/>
  <c r="F15" i="2"/>
  <c r="G15" i="2"/>
  <c r="I15" i="2"/>
  <c r="F16" i="2"/>
  <c r="G16" i="2"/>
  <c r="I16" i="2" s="1"/>
  <c r="G17" i="2"/>
  <c r="I17" i="2" s="1"/>
  <c r="F18" i="2"/>
  <c r="G18" i="2"/>
  <c r="I18" i="2" s="1"/>
  <c r="F19" i="2"/>
  <c r="G19" i="2"/>
  <c r="I19" i="2" s="1"/>
  <c r="F20" i="2"/>
  <c r="G20" i="2"/>
  <c r="I20" i="2" s="1"/>
  <c r="F21" i="2"/>
  <c r="G21" i="2"/>
  <c r="I21" i="2"/>
  <c r="F22" i="2"/>
  <c r="G22" i="2"/>
  <c r="I22" i="2" s="1"/>
  <c r="F23" i="2"/>
  <c r="G23" i="2"/>
  <c r="I23" i="2" s="1"/>
  <c r="F24" i="2"/>
  <c r="G24" i="2"/>
  <c r="I24" i="2" s="1"/>
  <c r="F25" i="2"/>
  <c r="G25" i="2"/>
  <c r="I25" i="2"/>
  <c r="F26" i="2"/>
  <c r="G26" i="2"/>
  <c r="I26" i="2" s="1"/>
  <c r="F27" i="2"/>
  <c r="G27" i="2"/>
  <c r="I27" i="2" s="1"/>
  <c r="F28" i="2"/>
  <c r="G28" i="2"/>
  <c r="I28" i="2" s="1"/>
  <c r="F29" i="2"/>
  <c r="G29" i="2"/>
  <c r="I29" i="2"/>
  <c r="F30" i="2"/>
  <c r="G30" i="2"/>
  <c r="I30" i="2" s="1"/>
  <c r="F31" i="2"/>
  <c r="G31" i="2"/>
  <c r="I31" i="2" s="1"/>
  <c r="F32" i="2"/>
  <c r="G32" i="2"/>
  <c r="I32" i="2" s="1"/>
  <c r="F33" i="2"/>
  <c r="G33" i="2"/>
  <c r="I33" i="2"/>
  <c r="F34" i="2"/>
  <c r="G34" i="2"/>
  <c r="I34" i="2" s="1"/>
  <c r="F35" i="2"/>
  <c r="G35" i="2"/>
  <c r="I35" i="2" s="1"/>
  <c r="F36" i="2"/>
  <c r="G36" i="2"/>
  <c r="I36" i="2" s="1"/>
  <c r="F37" i="2"/>
  <c r="G37" i="2"/>
  <c r="I37" i="2"/>
  <c r="F38" i="2"/>
  <c r="G38" i="2"/>
  <c r="I38" i="2" s="1"/>
  <c r="F39" i="2"/>
  <c r="G39" i="2"/>
  <c r="I39" i="2" s="1"/>
  <c r="F40" i="2"/>
  <c r="G40" i="2"/>
  <c r="I40" i="2" s="1"/>
  <c r="F41" i="2"/>
  <c r="G41" i="2"/>
  <c r="I41" i="2"/>
  <c r="F42" i="2"/>
  <c r="G42" i="2"/>
  <c r="I42" i="2" s="1"/>
  <c r="F43" i="2"/>
  <c r="G43" i="2"/>
  <c r="I43" i="2" s="1"/>
  <c r="F44" i="2"/>
  <c r="G44" i="2"/>
  <c r="I44" i="2" s="1"/>
  <c r="F45" i="2"/>
  <c r="G45" i="2"/>
  <c r="I45" i="2"/>
  <c r="F46" i="2"/>
  <c r="G46" i="2"/>
  <c r="I46" i="2" s="1"/>
  <c r="F47" i="2"/>
  <c r="G47" i="2"/>
  <c r="I47" i="2" s="1"/>
  <c r="F48" i="2"/>
  <c r="G48" i="2"/>
  <c r="I48" i="2" s="1"/>
  <c r="F49" i="2"/>
  <c r="G49" i="2"/>
  <c r="I49" i="2"/>
  <c r="F50" i="2"/>
  <c r="G50" i="2"/>
  <c r="I50" i="2" s="1"/>
  <c r="F51" i="2"/>
  <c r="G51" i="2"/>
  <c r="I51" i="2" s="1"/>
  <c r="F52" i="2"/>
  <c r="G52" i="2"/>
  <c r="I52" i="2" s="1"/>
  <c r="F53" i="2"/>
  <c r="G53" i="2"/>
  <c r="I53" i="2"/>
  <c r="F54" i="2"/>
  <c r="G54" i="2"/>
  <c r="I54" i="2" s="1"/>
  <c r="F55" i="2"/>
  <c r="G55" i="2"/>
  <c r="I55" i="2" s="1"/>
  <c r="F56" i="2"/>
  <c r="G56" i="2"/>
  <c r="I56" i="2" s="1"/>
  <c r="F57" i="2"/>
  <c r="G57" i="2"/>
  <c r="I57" i="2"/>
  <c r="F58" i="2"/>
  <c r="G58" i="2"/>
  <c r="I58" i="2" s="1"/>
  <c r="F59" i="2"/>
  <c r="G59" i="2"/>
  <c r="I59" i="2" s="1"/>
  <c r="F60" i="2"/>
  <c r="G60" i="2"/>
  <c r="I60" i="2" s="1"/>
  <c r="F61" i="2"/>
  <c r="G61" i="2"/>
  <c r="I61" i="2"/>
  <c r="F62" i="2"/>
  <c r="G62" i="2"/>
  <c r="I62" i="2" s="1"/>
  <c r="F63" i="2"/>
  <c r="G63" i="2"/>
  <c r="I63" i="2" s="1"/>
  <c r="F64" i="2"/>
  <c r="G64" i="2"/>
  <c r="I64" i="2" s="1"/>
  <c r="F65" i="2"/>
  <c r="G65" i="2"/>
  <c r="I65" i="2"/>
  <c r="F66" i="2"/>
  <c r="G66" i="2"/>
  <c r="I66" i="2" s="1"/>
  <c r="F67" i="2"/>
  <c r="G67" i="2"/>
  <c r="I67" i="2" s="1"/>
  <c r="F68" i="2"/>
  <c r="G68" i="2"/>
  <c r="I68" i="2" s="1"/>
  <c r="F69" i="2"/>
  <c r="G69" i="2"/>
  <c r="I69" i="2"/>
  <c r="F70" i="2"/>
  <c r="G70" i="2"/>
  <c r="I70" i="2" s="1"/>
  <c r="F71" i="2"/>
  <c r="G71" i="2"/>
  <c r="I71" i="2" s="1"/>
  <c r="F72" i="2"/>
  <c r="G72" i="2"/>
  <c r="I72" i="2" s="1"/>
  <c r="F73" i="2"/>
  <c r="G73" i="2"/>
  <c r="I73" i="2"/>
  <c r="F74" i="2"/>
  <c r="G74" i="2"/>
  <c r="I74" i="2" s="1"/>
  <c r="F75" i="2"/>
  <c r="G75" i="2"/>
  <c r="I75" i="2" s="1"/>
  <c r="F76" i="2"/>
  <c r="G76" i="2"/>
  <c r="I76" i="2" s="1"/>
  <c r="F77" i="2"/>
  <c r="G77" i="2"/>
  <c r="I77" i="2"/>
  <c r="F78" i="2"/>
  <c r="G78" i="2"/>
  <c r="I78" i="2" s="1"/>
  <c r="F79" i="2"/>
  <c r="G79" i="2"/>
  <c r="I79" i="2" s="1"/>
  <c r="F80" i="2"/>
  <c r="G80" i="2"/>
  <c r="I80" i="2" s="1"/>
  <c r="F81" i="2"/>
  <c r="G81" i="2"/>
  <c r="I81" i="2"/>
  <c r="F82" i="2"/>
  <c r="G82" i="2"/>
  <c r="I82" i="2" s="1"/>
  <c r="F83" i="2"/>
  <c r="G83" i="2"/>
  <c r="I83" i="2" s="1"/>
  <c r="F84" i="2"/>
  <c r="G84" i="2"/>
  <c r="I84" i="2" s="1"/>
  <c r="F85" i="2"/>
  <c r="G85" i="2"/>
  <c r="I85" i="2"/>
  <c r="F86" i="2"/>
  <c r="G86" i="2"/>
  <c r="I86" i="2" s="1"/>
  <c r="F87" i="2"/>
  <c r="G87" i="2"/>
  <c r="I87" i="2" s="1"/>
  <c r="F88" i="2"/>
  <c r="G88" i="2"/>
  <c r="I88" i="2" s="1"/>
  <c r="F89" i="2"/>
  <c r="G89" i="2"/>
  <c r="I89" i="2"/>
  <c r="F90" i="2"/>
  <c r="G90" i="2"/>
  <c r="I90" i="2" s="1"/>
  <c r="F91" i="2"/>
  <c r="G91" i="2"/>
  <c r="I91" i="2" s="1"/>
  <c r="F92" i="2"/>
  <c r="G92" i="2"/>
  <c r="I92" i="2" s="1"/>
  <c r="F93" i="2"/>
  <c r="G93" i="2"/>
  <c r="I93" i="2"/>
  <c r="F94" i="2"/>
  <c r="G94" i="2"/>
  <c r="I94" i="2" s="1"/>
  <c r="F95" i="2"/>
  <c r="G95" i="2"/>
  <c r="I95" i="2" s="1"/>
  <c r="F96" i="2"/>
  <c r="G96" i="2"/>
  <c r="I96" i="2" s="1"/>
  <c r="F97" i="2"/>
  <c r="G97" i="2"/>
  <c r="I97" i="2"/>
  <c r="F98" i="2"/>
  <c r="G98" i="2"/>
  <c r="I98" i="2" s="1"/>
  <c r="F99" i="2"/>
  <c r="G99" i="2"/>
  <c r="I99" i="2" s="1"/>
  <c r="F100" i="2"/>
  <c r="G100" i="2"/>
  <c r="I100" i="2" s="1"/>
  <c r="F101" i="2"/>
  <c r="G101" i="2"/>
  <c r="I101" i="2"/>
  <c r="F102" i="2"/>
  <c r="G102" i="2"/>
  <c r="I102" i="2" s="1"/>
  <c r="F103" i="2"/>
  <c r="G103" i="2"/>
  <c r="I103" i="2" s="1"/>
  <c r="F104" i="2"/>
  <c r="G104" i="2"/>
  <c r="I104" i="2" s="1"/>
  <c r="F105" i="2"/>
  <c r="G105" i="2"/>
  <c r="I105" i="2"/>
  <c r="F106" i="2"/>
  <c r="G106" i="2"/>
  <c r="I106" i="2" s="1"/>
  <c r="F107" i="2"/>
  <c r="G107" i="2"/>
  <c r="I107" i="2" s="1"/>
  <c r="F108" i="2"/>
  <c r="G108" i="2"/>
  <c r="I108" i="2" s="1"/>
  <c r="F109" i="2"/>
  <c r="G109" i="2"/>
  <c r="I109" i="2"/>
  <c r="F110" i="2"/>
  <c r="G110" i="2"/>
  <c r="I110" i="2" s="1"/>
  <c r="F111" i="2"/>
  <c r="G111" i="2"/>
  <c r="I111" i="2" s="1"/>
  <c r="F112" i="2"/>
  <c r="G112" i="2"/>
  <c r="I112" i="2" s="1"/>
  <c r="F113" i="2"/>
  <c r="G113" i="2"/>
  <c r="I113" i="2"/>
  <c r="F114" i="2"/>
  <c r="G114" i="2"/>
  <c r="I114" i="2" s="1"/>
  <c r="F115" i="2"/>
  <c r="G115" i="2"/>
  <c r="I115" i="2" s="1"/>
  <c r="F116" i="2"/>
  <c r="G116" i="2"/>
  <c r="I116" i="2" s="1"/>
  <c r="F117" i="2"/>
  <c r="G117" i="2"/>
  <c r="I117" i="2"/>
  <c r="F118" i="2"/>
  <c r="G118" i="2"/>
  <c r="I118" i="2" s="1"/>
  <c r="F119" i="2"/>
  <c r="G119" i="2"/>
  <c r="I119" i="2" s="1"/>
  <c r="F120" i="2"/>
  <c r="G120" i="2"/>
  <c r="I120" i="2" s="1"/>
  <c r="F121" i="2"/>
  <c r="G121" i="2"/>
  <c r="I121" i="2"/>
  <c r="F122" i="2"/>
  <c r="G122" i="2"/>
  <c r="I122" i="2" s="1"/>
  <c r="F123" i="2"/>
  <c r="G123" i="2"/>
  <c r="I123" i="2" s="1"/>
  <c r="F124" i="2"/>
  <c r="G124" i="2"/>
  <c r="I124" i="2" s="1"/>
  <c r="F125" i="2"/>
  <c r="G125" i="2"/>
  <c r="I125" i="2"/>
  <c r="F126" i="2"/>
  <c r="G126" i="2"/>
  <c r="I126" i="2" s="1"/>
  <c r="F127" i="2"/>
  <c r="G127" i="2"/>
  <c r="I127" i="2" s="1"/>
  <c r="F128" i="2"/>
  <c r="G128" i="2"/>
  <c r="I128" i="2" s="1"/>
  <c r="F129" i="2"/>
  <c r="G129" i="2"/>
  <c r="I129" i="2"/>
  <c r="F130" i="2"/>
  <c r="G130" i="2"/>
  <c r="I130" i="2" s="1"/>
  <c r="F131" i="2"/>
  <c r="G131" i="2"/>
  <c r="I131" i="2" s="1"/>
  <c r="F132" i="2"/>
  <c r="G132" i="2"/>
  <c r="I132" i="2" s="1"/>
  <c r="F133" i="2"/>
  <c r="G133" i="2"/>
  <c r="I133" i="2"/>
  <c r="F134" i="2"/>
  <c r="G134" i="2"/>
  <c r="I134" i="2" s="1"/>
  <c r="F135" i="2"/>
  <c r="G135" i="2"/>
  <c r="I135" i="2" s="1"/>
  <c r="F136" i="2"/>
  <c r="G136" i="2"/>
  <c r="I136" i="2" s="1"/>
  <c r="F137" i="2"/>
  <c r="G137" i="2"/>
  <c r="I137" i="2"/>
  <c r="F138" i="2"/>
  <c r="G138" i="2"/>
  <c r="I138" i="2" s="1"/>
  <c r="F139" i="2"/>
  <c r="G139" i="2"/>
  <c r="I139" i="2" s="1"/>
  <c r="F140" i="2"/>
  <c r="G140" i="2"/>
  <c r="I140" i="2" s="1"/>
  <c r="F141" i="2"/>
  <c r="G141" i="2"/>
  <c r="I141" i="2"/>
  <c r="F142" i="2"/>
  <c r="G142" i="2"/>
  <c r="I142" i="2" s="1"/>
  <c r="F143" i="2"/>
  <c r="G143" i="2"/>
  <c r="I143" i="2" s="1"/>
  <c r="F144" i="2"/>
  <c r="G144" i="2"/>
  <c r="I144" i="2" s="1"/>
  <c r="F145" i="2"/>
  <c r="G145" i="2"/>
  <c r="I145" i="2" s="1"/>
  <c r="F146" i="2"/>
  <c r="G146" i="2"/>
  <c r="I146" i="2"/>
  <c r="F147" i="2"/>
  <c r="G147" i="2"/>
  <c r="I147" i="2" s="1"/>
  <c r="F148" i="2"/>
  <c r="G148" i="2"/>
  <c r="I148" i="2"/>
  <c r="F149" i="2"/>
  <c r="G149" i="2"/>
  <c r="I149" i="2" s="1"/>
  <c r="F150" i="2"/>
  <c r="G150" i="2"/>
  <c r="I150" i="2"/>
  <c r="F151" i="2"/>
  <c r="G151" i="2"/>
  <c r="I151" i="2" s="1"/>
  <c r="F152" i="2"/>
  <c r="G152" i="2"/>
  <c r="I152" i="2"/>
  <c r="G153" i="2"/>
  <c r="I153" i="2" s="1"/>
  <c r="F154" i="2"/>
  <c r="G154" i="2"/>
  <c r="I154" i="2" s="1"/>
  <c r="F155" i="2"/>
  <c r="G155" i="2"/>
  <c r="I155" i="2" s="1"/>
  <c r="F156" i="2"/>
  <c r="G156" i="2"/>
  <c r="I156" i="2" s="1"/>
  <c r="F157" i="2"/>
  <c r="G157" i="2"/>
  <c r="I157" i="2" s="1"/>
  <c r="F158" i="2"/>
  <c r="G158" i="2"/>
  <c r="I158" i="2" s="1"/>
  <c r="F159" i="2"/>
  <c r="G159" i="2"/>
  <c r="I159" i="2" s="1"/>
  <c r="F160" i="2"/>
  <c r="G160" i="2"/>
  <c r="I160" i="2" s="1"/>
  <c r="F161" i="2"/>
  <c r="G161" i="2"/>
  <c r="I161" i="2" s="1"/>
  <c r="F162" i="2"/>
  <c r="G162" i="2"/>
  <c r="I162" i="2" s="1"/>
  <c r="F163" i="2"/>
  <c r="G163" i="2"/>
  <c r="I163" i="2" s="1"/>
  <c r="F164" i="2"/>
  <c r="G164" i="2"/>
  <c r="I164" i="2" s="1"/>
  <c r="F165" i="2"/>
  <c r="G165" i="2"/>
  <c r="I165" i="2" s="1"/>
  <c r="F166" i="2"/>
  <c r="G166" i="2"/>
  <c r="I166" i="2" s="1"/>
  <c r="F167" i="2"/>
  <c r="G167" i="2"/>
  <c r="I167" i="2" s="1"/>
  <c r="F168" i="2"/>
  <c r="G168" i="2"/>
  <c r="I168" i="2" s="1"/>
  <c r="F169" i="2"/>
  <c r="G169" i="2"/>
  <c r="I169" i="2" s="1"/>
  <c r="F170" i="2"/>
  <c r="G170" i="2"/>
  <c r="I170" i="2" s="1"/>
  <c r="F171" i="2"/>
  <c r="G171" i="2"/>
  <c r="I171" i="2" s="1"/>
  <c r="F172" i="2"/>
  <c r="G172" i="2"/>
  <c r="I172" i="2" s="1"/>
  <c r="F173" i="2"/>
  <c r="G173" i="2"/>
  <c r="I173" i="2" s="1"/>
  <c r="F174" i="2"/>
  <c r="G174" i="2"/>
  <c r="I174" i="2" s="1"/>
  <c r="F175" i="2"/>
  <c r="G175" i="2"/>
  <c r="I175" i="2" s="1"/>
  <c r="F176" i="2"/>
  <c r="G176" i="2"/>
  <c r="I176" i="2" s="1"/>
  <c r="F177" i="2"/>
  <c r="G177" i="2"/>
  <c r="I177" i="2" s="1"/>
  <c r="F178" i="2"/>
  <c r="G178" i="2"/>
  <c r="I178" i="2" s="1"/>
  <c r="F179" i="2"/>
  <c r="G179" i="2"/>
  <c r="I179" i="2" s="1"/>
  <c r="F180" i="2"/>
  <c r="G180" i="2"/>
  <c r="I180" i="2" s="1"/>
  <c r="F181" i="2"/>
  <c r="G181" i="2"/>
  <c r="I181" i="2" s="1"/>
  <c r="F182" i="2"/>
  <c r="G182" i="2"/>
  <c r="I182" i="2" s="1"/>
  <c r="F183" i="2"/>
  <c r="G183" i="2"/>
  <c r="I183" i="2" s="1"/>
  <c r="F184" i="2"/>
  <c r="G184" i="2"/>
  <c r="I184" i="2" s="1"/>
  <c r="F185" i="2"/>
  <c r="G185" i="2"/>
  <c r="I185" i="2" s="1"/>
  <c r="F186" i="2"/>
  <c r="G186" i="2"/>
  <c r="I186" i="2" s="1"/>
  <c r="F187" i="2"/>
  <c r="G187" i="2"/>
  <c r="I187" i="2" s="1"/>
  <c r="F188" i="2"/>
  <c r="G188" i="2"/>
  <c r="I188" i="2" s="1"/>
  <c r="F189" i="2"/>
  <c r="G189" i="2"/>
  <c r="I189" i="2" s="1"/>
  <c r="F190" i="2"/>
  <c r="G190" i="2"/>
  <c r="I190" i="2" s="1"/>
  <c r="F191" i="2"/>
  <c r="G191" i="2"/>
  <c r="I191" i="2" s="1"/>
  <c r="F192" i="2"/>
  <c r="G192" i="2"/>
  <c r="I192" i="2" s="1"/>
  <c r="F193" i="2"/>
  <c r="G193" i="2"/>
  <c r="I193" i="2" s="1"/>
  <c r="F194" i="2"/>
  <c r="G194" i="2"/>
  <c r="I194" i="2" s="1"/>
  <c r="F195" i="2"/>
  <c r="G195" i="2"/>
  <c r="I195" i="2" s="1"/>
  <c r="F196" i="2"/>
  <c r="G196" i="2"/>
  <c r="I196" i="2" s="1"/>
  <c r="F197" i="2"/>
  <c r="G197" i="2"/>
  <c r="I197" i="2" s="1"/>
  <c r="F198" i="2"/>
  <c r="G198" i="2"/>
  <c r="I198" i="2" s="1"/>
  <c r="F199" i="2"/>
  <c r="G199" i="2"/>
  <c r="I199" i="2" s="1"/>
  <c r="F200" i="2"/>
  <c r="G200" i="2"/>
  <c r="I200" i="2" s="1"/>
  <c r="F201" i="2"/>
  <c r="G201" i="2"/>
  <c r="I201" i="2" s="1"/>
  <c r="Z2" i="2"/>
  <c r="S2" i="2"/>
  <c r="M2" i="2"/>
  <c r="G2" i="2"/>
  <c r="C3" i="2" l="1"/>
  <c r="C4" i="2"/>
  <c r="B5" i="2"/>
  <c r="L5" i="2" s="1"/>
  <c r="C5" i="2"/>
  <c r="B6" i="2"/>
  <c r="F6" i="2" s="1"/>
  <c r="C6" i="2"/>
  <c r="B7" i="2"/>
  <c r="C7" i="2"/>
  <c r="B8" i="2"/>
  <c r="C8" i="2"/>
  <c r="B9" i="2"/>
  <c r="C9" i="2"/>
  <c r="B10" i="2"/>
  <c r="L10" i="2" s="1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B110" i="2"/>
  <c r="C110" i="2"/>
  <c r="B111" i="2"/>
  <c r="C111" i="2"/>
  <c r="B112" i="2"/>
  <c r="C112" i="2"/>
  <c r="B113" i="2"/>
  <c r="C113" i="2"/>
  <c r="B114" i="2"/>
  <c r="C114" i="2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30" i="2"/>
  <c r="C130" i="2"/>
  <c r="B131" i="2"/>
  <c r="C131" i="2"/>
  <c r="B132" i="2"/>
  <c r="C132" i="2"/>
  <c r="B133" i="2"/>
  <c r="C133" i="2"/>
  <c r="B134" i="2"/>
  <c r="C134" i="2"/>
  <c r="B135" i="2"/>
  <c r="C135" i="2"/>
  <c r="B136" i="2"/>
  <c r="C136" i="2"/>
  <c r="B137" i="2"/>
  <c r="C137" i="2"/>
  <c r="B138" i="2"/>
  <c r="C138" i="2"/>
  <c r="B139" i="2"/>
  <c r="C139" i="2"/>
  <c r="B140" i="2"/>
  <c r="C140" i="2"/>
  <c r="B141" i="2"/>
  <c r="C141" i="2"/>
  <c r="B142" i="2"/>
  <c r="C142" i="2"/>
  <c r="B143" i="2"/>
  <c r="C143" i="2"/>
  <c r="B144" i="2"/>
  <c r="C144" i="2"/>
  <c r="B145" i="2"/>
  <c r="C145" i="2"/>
  <c r="B146" i="2"/>
  <c r="C146" i="2"/>
  <c r="B147" i="2"/>
  <c r="C147" i="2"/>
  <c r="B148" i="2"/>
  <c r="C148" i="2"/>
  <c r="B149" i="2"/>
  <c r="C149" i="2"/>
  <c r="B150" i="2"/>
  <c r="C150" i="2"/>
  <c r="B151" i="2"/>
  <c r="C151" i="2"/>
  <c r="B152" i="2"/>
  <c r="C152" i="2"/>
  <c r="B153" i="2"/>
  <c r="C153" i="2"/>
  <c r="B154" i="2"/>
  <c r="C154" i="2"/>
  <c r="B155" i="2"/>
  <c r="C155" i="2"/>
  <c r="B156" i="2"/>
  <c r="C156" i="2"/>
  <c r="B157" i="2"/>
  <c r="C157" i="2"/>
  <c r="B158" i="2"/>
  <c r="C158" i="2"/>
  <c r="B159" i="2"/>
  <c r="C159" i="2"/>
  <c r="B160" i="2"/>
  <c r="C160" i="2"/>
  <c r="B161" i="2"/>
  <c r="C161" i="2"/>
  <c r="B162" i="2"/>
  <c r="C162" i="2"/>
  <c r="B163" i="2"/>
  <c r="C163" i="2"/>
  <c r="B164" i="2"/>
  <c r="C164" i="2"/>
  <c r="B165" i="2"/>
  <c r="C165" i="2"/>
  <c r="B166" i="2"/>
  <c r="C166" i="2"/>
  <c r="B167" i="2"/>
  <c r="C167" i="2"/>
  <c r="B168" i="2"/>
  <c r="C168" i="2"/>
  <c r="B169" i="2"/>
  <c r="C169" i="2"/>
  <c r="B170" i="2"/>
  <c r="C170" i="2"/>
  <c r="B171" i="2"/>
  <c r="C171" i="2"/>
  <c r="B172" i="2"/>
  <c r="C172" i="2"/>
  <c r="B173" i="2"/>
  <c r="C173" i="2"/>
  <c r="B174" i="2"/>
  <c r="C174" i="2"/>
  <c r="B175" i="2"/>
  <c r="C175" i="2"/>
  <c r="B176" i="2"/>
  <c r="C176" i="2"/>
  <c r="B177" i="2"/>
  <c r="C177" i="2"/>
  <c r="B178" i="2"/>
  <c r="C178" i="2"/>
  <c r="B179" i="2"/>
  <c r="C179" i="2"/>
  <c r="B180" i="2"/>
  <c r="C180" i="2"/>
  <c r="B181" i="2"/>
  <c r="C181" i="2"/>
  <c r="B182" i="2"/>
  <c r="C182" i="2"/>
  <c r="B183" i="2"/>
  <c r="C183" i="2"/>
  <c r="B184" i="2"/>
  <c r="C184" i="2"/>
  <c r="B185" i="2"/>
  <c r="C185" i="2"/>
  <c r="B186" i="2"/>
  <c r="C186" i="2"/>
  <c r="B187" i="2"/>
  <c r="C187" i="2"/>
  <c r="B188" i="2"/>
  <c r="C188" i="2"/>
  <c r="B189" i="2"/>
  <c r="C189" i="2"/>
  <c r="B190" i="2"/>
  <c r="C190" i="2"/>
  <c r="B191" i="2"/>
  <c r="C191" i="2"/>
  <c r="B192" i="2"/>
  <c r="C192" i="2"/>
  <c r="B193" i="2"/>
  <c r="C193" i="2"/>
  <c r="B194" i="2"/>
  <c r="C194" i="2"/>
  <c r="B195" i="2"/>
  <c r="C195" i="2"/>
  <c r="B196" i="2"/>
  <c r="C196" i="2"/>
  <c r="B197" i="2"/>
  <c r="C197" i="2"/>
  <c r="B198" i="2"/>
  <c r="C198" i="2"/>
  <c r="C199" i="2"/>
  <c r="C200" i="2"/>
  <c r="C201" i="2"/>
  <c r="AF2" i="2"/>
  <c r="AE2" i="2"/>
  <c r="AD2" i="2"/>
  <c r="C2" i="2"/>
  <c r="B203" i="2"/>
  <c r="Z203" i="2"/>
  <c r="F216" i="1"/>
  <c r="AG201" i="2" s="1"/>
  <c r="A216" i="1"/>
  <c r="A201" i="2" s="1"/>
  <c r="F215" i="1"/>
  <c r="AG200" i="2" s="1"/>
  <c r="A215" i="1"/>
  <c r="A200" i="2" s="1"/>
  <c r="AG199" i="2"/>
  <c r="A214" i="1"/>
  <c r="A199" i="2" s="1"/>
  <c r="A213" i="1"/>
  <c r="A198" i="2" s="1"/>
  <c r="A212" i="1"/>
  <c r="A197" i="2" s="1"/>
  <c r="A211" i="1"/>
  <c r="A196" i="2" s="1"/>
  <c r="A210" i="1"/>
  <c r="A195" i="2" s="1"/>
  <c r="A209" i="1"/>
  <c r="A194" i="2" s="1"/>
  <c r="A208" i="1"/>
  <c r="A193" i="2" s="1"/>
  <c r="A207" i="1"/>
  <c r="A192" i="2" s="1"/>
  <c r="A206" i="1"/>
  <c r="A191" i="2" s="1"/>
  <c r="A205" i="1"/>
  <c r="A190" i="2" s="1"/>
  <c r="A204" i="1"/>
  <c r="A189" i="2" s="1"/>
  <c r="A203" i="1"/>
  <c r="A188" i="2" s="1"/>
  <c r="A202" i="1"/>
  <c r="A187" i="2" s="1"/>
  <c r="A201" i="1"/>
  <c r="A186" i="2" s="1"/>
  <c r="A200" i="1"/>
  <c r="A185" i="2" s="1"/>
  <c r="A199" i="1"/>
  <c r="A184" i="2" s="1"/>
  <c r="A198" i="1"/>
  <c r="A183" i="2" s="1"/>
  <c r="A197" i="1"/>
  <c r="A182" i="2" s="1"/>
  <c r="A196" i="1"/>
  <c r="A181" i="2" s="1"/>
  <c r="A195" i="1"/>
  <c r="A180" i="2" s="1"/>
  <c r="A194" i="1"/>
  <c r="A179" i="2" s="1"/>
  <c r="A193" i="1"/>
  <c r="A178" i="2" s="1"/>
  <c r="A192" i="1"/>
  <c r="A177" i="2" s="1"/>
  <c r="A191" i="1"/>
  <c r="A176" i="2" s="1"/>
  <c r="A190" i="1"/>
  <c r="A175" i="2" s="1"/>
  <c r="A189" i="1"/>
  <c r="A174" i="2" s="1"/>
  <c r="A188" i="1"/>
  <c r="A173" i="2" s="1"/>
  <c r="A187" i="1"/>
  <c r="A172" i="2" s="1"/>
  <c r="A186" i="1"/>
  <c r="A171" i="2" s="1"/>
  <c r="A185" i="1"/>
  <c r="A170" i="2" s="1"/>
  <c r="A184" i="1"/>
  <c r="A169" i="2" s="1"/>
  <c r="A183" i="1"/>
  <c r="A168" i="2" s="1"/>
  <c r="A182" i="1"/>
  <c r="A167" i="2" s="1"/>
  <c r="A181" i="1"/>
  <c r="A166" i="2" s="1"/>
  <c r="A180" i="1"/>
  <c r="A165" i="2" s="1"/>
  <c r="A179" i="1"/>
  <c r="A164" i="2" s="1"/>
  <c r="A178" i="1"/>
  <c r="A163" i="2" s="1"/>
  <c r="A177" i="1"/>
  <c r="A162" i="2" s="1"/>
  <c r="A176" i="1"/>
  <c r="A161" i="2" s="1"/>
  <c r="A175" i="1"/>
  <c r="A160" i="2" s="1"/>
  <c r="A174" i="1"/>
  <c r="A159" i="2" s="1"/>
  <c r="A173" i="1"/>
  <c r="A158" i="2" s="1"/>
  <c r="A172" i="1"/>
  <c r="A157" i="2" s="1"/>
  <c r="A171" i="1"/>
  <c r="A156" i="2" s="1"/>
  <c r="A170" i="1"/>
  <c r="A155" i="2" s="1"/>
  <c r="A169" i="1"/>
  <c r="A154" i="2" s="1"/>
  <c r="A168" i="1"/>
  <c r="A153" i="2" s="1"/>
  <c r="A167" i="1"/>
  <c r="A152" i="2" s="1"/>
  <c r="A166" i="1"/>
  <c r="A151" i="2" s="1"/>
  <c r="A165" i="1"/>
  <c r="A150" i="2" s="1"/>
  <c r="A164" i="1"/>
  <c r="A149" i="2" s="1"/>
  <c r="A163" i="1"/>
  <c r="A148" i="2" s="1"/>
  <c r="A162" i="1"/>
  <c r="A147" i="2" s="1"/>
  <c r="A161" i="1"/>
  <c r="A146" i="2" s="1"/>
  <c r="A160" i="1"/>
  <c r="A145" i="2" s="1"/>
  <c r="A159" i="1"/>
  <c r="A144" i="2" s="1"/>
  <c r="A158" i="1"/>
  <c r="A143" i="2" s="1"/>
  <c r="A157" i="1"/>
  <c r="A142" i="2" s="1"/>
  <c r="A156" i="1"/>
  <c r="A141" i="2" s="1"/>
  <c r="A155" i="1"/>
  <c r="A140" i="2" s="1"/>
  <c r="A154" i="1"/>
  <c r="A139" i="2" s="1"/>
  <c r="A153" i="1"/>
  <c r="A138" i="2" s="1"/>
  <c r="A152" i="1"/>
  <c r="A137" i="2" s="1"/>
  <c r="A151" i="1"/>
  <c r="A136" i="2" s="1"/>
  <c r="A150" i="1"/>
  <c r="A135" i="2" s="1"/>
  <c r="A149" i="1"/>
  <c r="A134" i="2" s="1"/>
  <c r="A148" i="1"/>
  <c r="A133" i="2" s="1"/>
  <c r="A147" i="1"/>
  <c r="A132" i="2" s="1"/>
  <c r="A146" i="1"/>
  <c r="A131" i="2" s="1"/>
  <c r="A145" i="1"/>
  <c r="A130" i="2" s="1"/>
  <c r="A144" i="1"/>
  <c r="A129" i="2" s="1"/>
  <c r="A143" i="1"/>
  <c r="A128" i="2" s="1"/>
  <c r="A142" i="1"/>
  <c r="A127" i="2" s="1"/>
  <c r="A141" i="1"/>
  <c r="A126" i="2" s="1"/>
  <c r="A140" i="1"/>
  <c r="A125" i="2" s="1"/>
  <c r="A139" i="1"/>
  <c r="A124" i="2" s="1"/>
  <c r="A138" i="1"/>
  <c r="A123" i="2" s="1"/>
  <c r="A137" i="1"/>
  <c r="A122" i="2" s="1"/>
  <c r="A136" i="1"/>
  <c r="A121" i="2" s="1"/>
  <c r="A135" i="1"/>
  <c r="A120" i="2" s="1"/>
  <c r="A134" i="1"/>
  <c r="A119" i="2" s="1"/>
  <c r="A133" i="1"/>
  <c r="A118" i="2" s="1"/>
  <c r="A132" i="1"/>
  <c r="A117" i="2" s="1"/>
  <c r="A131" i="1"/>
  <c r="A116" i="2" s="1"/>
  <c r="A130" i="1"/>
  <c r="A115" i="2" s="1"/>
  <c r="A129" i="1"/>
  <c r="A114" i="2" s="1"/>
  <c r="A128" i="1"/>
  <c r="A113" i="2" s="1"/>
  <c r="A127" i="1"/>
  <c r="A112" i="2" s="1"/>
  <c r="A126" i="1"/>
  <c r="A111" i="2" s="1"/>
  <c r="A125" i="1"/>
  <c r="A110" i="2" s="1"/>
  <c r="A124" i="1"/>
  <c r="A109" i="2" s="1"/>
  <c r="A123" i="1"/>
  <c r="A108" i="2" s="1"/>
  <c r="A122" i="1"/>
  <c r="A107" i="2" s="1"/>
  <c r="A121" i="1"/>
  <c r="A106" i="2" s="1"/>
  <c r="A120" i="1"/>
  <c r="A105" i="2" s="1"/>
  <c r="A119" i="1"/>
  <c r="A104" i="2" s="1"/>
  <c r="A118" i="1"/>
  <c r="A103" i="2" s="1"/>
  <c r="A117" i="1"/>
  <c r="A102" i="2" s="1"/>
  <c r="A116" i="1"/>
  <c r="A101" i="2" s="1"/>
  <c r="A115" i="1"/>
  <c r="A100" i="2" s="1"/>
  <c r="A114" i="1"/>
  <c r="A99" i="2" s="1"/>
  <c r="A113" i="1"/>
  <c r="A98" i="2" s="1"/>
  <c r="A112" i="1"/>
  <c r="A97" i="2" s="1"/>
  <c r="A111" i="1"/>
  <c r="A96" i="2" s="1"/>
  <c r="A110" i="1"/>
  <c r="A95" i="2" s="1"/>
  <c r="A109" i="1"/>
  <c r="A94" i="2" s="1"/>
  <c r="A108" i="1"/>
  <c r="A93" i="2" s="1"/>
  <c r="A107" i="1"/>
  <c r="A92" i="2" s="1"/>
  <c r="A106" i="1"/>
  <c r="A91" i="2" s="1"/>
  <c r="A105" i="1"/>
  <c r="A90" i="2" s="1"/>
  <c r="A104" i="1"/>
  <c r="A89" i="2" s="1"/>
  <c r="A103" i="1"/>
  <c r="A88" i="2" s="1"/>
  <c r="A102" i="1"/>
  <c r="A87" i="2" s="1"/>
  <c r="A101" i="1"/>
  <c r="A86" i="2" s="1"/>
  <c r="A100" i="1"/>
  <c r="A85" i="2" s="1"/>
  <c r="A99" i="1"/>
  <c r="A84" i="2" s="1"/>
  <c r="A98" i="1"/>
  <c r="A83" i="2" s="1"/>
  <c r="A97" i="1"/>
  <c r="A82" i="2" s="1"/>
  <c r="A96" i="1"/>
  <c r="A81" i="2" s="1"/>
  <c r="A95" i="1"/>
  <c r="A80" i="2" s="1"/>
  <c r="A94" i="1"/>
  <c r="A79" i="2" s="1"/>
  <c r="A93" i="1"/>
  <c r="A78" i="2" s="1"/>
  <c r="A92" i="1"/>
  <c r="A77" i="2" s="1"/>
  <c r="A91" i="1"/>
  <c r="A76" i="2" s="1"/>
  <c r="A90" i="1"/>
  <c r="A75" i="2" s="1"/>
  <c r="A89" i="1"/>
  <c r="A74" i="2" s="1"/>
  <c r="A88" i="1"/>
  <c r="A73" i="2" s="1"/>
  <c r="A87" i="1"/>
  <c r="A72" i="2" s="1"/>
  <c r="A86" i="1"/>
  <c r="A71" i="2" s="1"/>
  <c r="A85" i="1"/>
  <c r="A70" i="2" s="1"/>
  <c r="A84" i="1"/>
  <c r="A69" i="2" s="1"/>
  <c r="A83" i="1"/>
  <c r="A68" i="2" s="1"/>
  <c r="A82" i="1"/>
  <c r="A67" i="2" s="1"/>
  <c r="A81" i="1"/>
  <c r="A66" i="2" s="1"/>
  <c r="A80" i="1"/>
  <c r="A65" i="2" s="1"/>
  <c r="A79" i="1"/>
  <c r="A64" i="2" s="1"/>
  <c r="A78" i="1"/>
  <c r="A63" i="2" s="1"/>
  <c r="A77" i="1"/>
  <c r="A62" i="2" s="1"/>
  <c r="A76" i="1"/>
  <c r="A61" i="2" s="1"/>
  <c r="A75" i="1"/>
  <c r="A60" i="2" s="1"/>
  <c r="A74" i="1"/>
  <c r="A59" i="2" s="1"/>
  <c r="A73" i="1"/>
  <c r="A58" i="2" s="1"/>
  <c r="A72" i="1"/>
  <c r="A57" i="2" s="1"/>
  <c r="A71" i="1"/>
  <c r="A56" i="2" s="1"/>
  <c r="A70" i="1"/>
  <c r="A55" i="2" s="1"/>
  <c r="A69" i="1"/>
  <c r="A54" i="2" s="1"/>
  <c r="A68" i="1"/>
  <c r="A53" i="2" s="1"/>
  <c r="A67" i="1"/>
  <c r="A52" i="2" s="1"/>
  <c r="A66" i="1"/>
  <c r="A51" i="2" s="1"/>
  <c r="A65" i="1"/>
  <c r="A50" i="2" s="1"/>
  <c r="A64" i="1"/>
  <c r="A49" i="2" s="1"/>
  <c r="A63" i="1"/>
  <c r="A48" i="2" s="1"/>
  <c r="A62" i="1"/>
  <c r="A47" i="2" s="1"/>
  <c r="A61" i="1"/>
  <c r="A46" i="2" s="1"/>
  <c r="A60" i="1"/>
  <c r="A45" i="2" s="1"/>
  <c r="A59" i="1"/>
  <c r="A44" i="2" s="1"/>
  <c r="A58" i="1"/>
  <c r="A43" i="2" s="1"/>
  <c r="A57" i="1"/>
  <c r="A42" i="2" s="1"/>
  <c r="A56" i="1"/>
  <c r="A41" i="2" s="1"/>
  <c r="A55" i="1"/>
  <c r="A40" i="2" s="1"/>
  <c r="A54" i="1"/>
  <c r="A39" i="2" s="1"/>
  <c r="A53" i="1"/>
  <c r="A38" i="2" s="1"/>
  <c r="A52" i="1"/>
  <c r="A37" i="2" s="1"/>
  <c r="A51" i="1"/>
  <c r="A36" i="2" s="1"/>
  <c r="A50" i="1"/>
  <c r="A35" i="2" s="1"/>
  <c r="A49" i="1"/>
  <c r="A34" i="2" s="1"/>
  <c r="A48" i="1"/>
  <c r="A33" i="2" s="1"/>
  <c r="A47" i="1"/>
  <c r="A32" i="2" s="1"/>
  <c r="A46" i="1"/>
  <c r="A31" i="2" s="1"/>
  <c r="A45" i="1"/>
  <c r="A30" i="2" s="1"/>
  <c r="A44" i="1"/>
  <c r="A29" i="2" s="1"/>
  <c r="A43" i="1"/>
  <c r="A28" i="2" s="1"/>
  <c r="A42" i="1"/>
  <c r="A27" i="2" s="1"/>
  <c r="A41" i="1"/>
  <c r="A26" i="2" s="1"/>
  <c r="A40" i="1"/>
  <c r="A25" i="2" s="1"/>
  <c r="A39" i="1"/>
  <c r="A24" i="2" s="1"/>
  <c r="A38" i="1"/>
  <c r="A23" i="2" s="1"/>
  <c r="A37" i="1"/>
  <c r="A22" i="2" s="1"/>
  <c r="A36" i="1"/>
  <c r="A21" i="2" s="1"/>
  <c r="A35" i="1"/>
  <c r="A20" i="2" s="1"/>
  <c r="A34" i="1"/>
  <c r="A19" i="2" s="1"/>
  <c r="A33" i="1"/>
  <c r="A18" i="2" s="1"/>
  <c r="A32" i="1"/>
  <c r="A17" i="2" s="1"/>
  <c r="A31" i="1"/>
  <c r="A16" i="2" s="1"/>
  <c r="A30" i="1"/>
  <c r="A15" i="2" s="1"/>
  <c r="A29" i="1"/>
  <c r="A14" i="2" s="1"/>
  <c r="A28" i="1"/>
  <c r="A13" i="2" s="1"/>
  <c r="A27" i="1"/>
  <c r="A12" i="2" s="1"/>
  <c r="A26" i="1"/>
  <c r="A11" i="2" s="1"/>
  <c r="A25" i="1"/>
  <c r="A10" i="2" s="1"/>
  <c r="A24" i="1"/>
  <c r="A9" i="2" s="1"/>
  <c r="A23" i="1"/>
  <c r="A8" i="2" s="1"/>
  <c r="A22" i="1"/>
  <c r="A7" i="2" s="1"/>
  <c r="A21" i="1"/>
  <c r="A6" i="2" s="1"/>
  <c r="A20" i="1"/>
  <c r="A5" i="2" s="1"/>
  <c r="B4" i="2"/>
  <c r="A19" i="1"/>
  <c r="A4" i="2" s="1"/>
  <c r="B3" i="2"/>
  <c r="A18" i="1"/>
  <c r="A3" i="2" s="1"/>
  <c r="AG2" i="2"/>
  <c r="A17" i="1"/>
  <c r="A2" i="2" s="1"/>
  <c r="C9" i="1" l="1"/>
  <c r="C11" i="1"/>
  <c r="C12" i="1" s="1"/>
  <c r="C10" i="1"/>
  <c r="H14" i="1"/>
  <c r="B199" i="2"/>
  <c r="L195" i="2"/>
  <c r="Y195" i="2"/>
  <c r="AH195" i="2"/>
  <c r="L191" i="2"/>
  <c r="Y191" i="2"/>
  <c r="AH191" i="2"/>
  <c r="L187" i="2"/>
  <c r="Y187" i="2"/>
  <c r="AH187" i="2"/>
  <c r="L183" i="2"/>
  <c r="Y183" i="2"/>
  <c r="AH183" i="2"/>
  <c r="L179" i="2"/>
  <c r="Y179" i="2"/>
  <c r="AH179" i="2"/>
  <c r="L175" i="2"/>
  <c r="Y175" i="2"/>
  <c r="AH175" i="2"/>
  <c r="L171" i="2"/>
  <c r="Y171" i="2"/>
  <c r="AH171" i="2"/>
  <c r="L167" i="2"/>
  <c r="Y167" i="2"/>
  <c r="AH167" i="2"/>
  <c r="L163" i="2"/>
  <c r="Y163" i="2"/>
  <c r="AH163" i="2"/>
  <c r="L159" i="2"/>
  <c r="Y159" i="2"/>
  <c r="AH159" i="2"/>
  <c r="L155" i="2"/>
  <c r="Y155" i="2"/>
  <c r="AH155" i="2"/>
  <c r="L152" i="2"/>
  <c r="Y152" i="2"/>
  <c r="AH152" i="2"/>
  <c r="L148" i="2"/>
  <c r="Y148" i="2"/>
  <c r="AH148" i="2"/>
  <c r="L144" i="2"/>
  <c r="Y144" i="2"/>
  <c r="AH144" i="2"/>
  <c r="L140" i="2"/>
  <c r="Y140" i="2"/>
  <c r="AH140" i="2"/>
  <c r="AH136" i="2"/>
  <c r="L136" i="2"/>
  <c r="Y136" i="2"/>
  <c r="AH132" i="2"/>
  <c r="L132" i="2"/>
  <c r="Y132" i="2"/>
  <c r="L128" i="2"/>
  <c r="AH128" i="2"/>
  <c r="Y128" i="2"/>
  <c r="L124" i="2"/>
  <c r="Y124" i="2"/>
  <c r="AH124" i="2"/>
  <c r="L120" i="2"/>
  <c r="Y120" i="2"/>
  <c r="AH120" i="2"/>
  <c r="L116" i="2"/>
  <c r="Y116" i="2"/>
  <c r="AH116" i="2"/>
  <c r="L112" i="2"/>
  <c r="Y112" i="2"/>
  <c r="AH112" i="2"/>
  <c r="L108" i="2"/>
  <c r="Y108" i="2"/>
  <c r="AH108" i="2"/>
  <c r="L104" i="2"/>
  <c r="Y104" i="2"/>
  <c r="AH104" i="2"/>
  <c r="L100" i="2"/>
  <c r="Y100" i="2"/>
  <c r="AH100" i="2"/>
  <c r="L96" i="2"/>
  <c r="Y96" i="2"/>
  <c r="AH96" i="2"/>
  <c r="L92" i="2"/>
  <c r="Y92" i="2"/>
  <c r="AH92" i="2"/>
  <c r="L88" i="2"/>
  <c r="Y88" i="2"/>
  <c r="AH88" i="2"/>
  <c r="L84" i="2"/>
  <c r="Y84" i="2"/>
  <c r="AH84" i="2"/>
  <c r="L80" i="2"/>
  <c r="Y80" i="2"/>
  <c r="AH80" i="2"/>
  <c r="L76" i="2"/>
  <c r="Y76" i="2"/>
  <c r="AH76" i="2"/>
  <c r="L72" i="2"/>
  <c r="Y72" i="2"/>
  <c r="AH72" i="2"/>
  <c r="L68" i="2"/>
  <c r="Y68" i="2"/>
  <c r="AH68" i="2"/>
  <c r="L64" i="2"/>
  <c r="Y64" i="2"/>
  <c r="AH64" i="2"/>
  <c r="L60" i="2"/>
  <c r="Y60" i="2"/>
  <c r="AH60" i="2"/>
  <c r="L56" i="2"/>
  <c r="Y56" i="2"/>
  <c r="AH56" i="2"/>
  <c r="L52" i="2"/>
  <c r="Y52" i="2"/>
  <c r="AH52" i="2"/>
  <c r="L48" i="2"/>
  <c r="Y48" i="2"/>
  <c r="AH48" i="2"/>
  <c r="L44" i="2"/>
  <c r="Y44" i="2"/>
  <c r="AH44" i="2"/>
  <c r="L40" i="2"/>
  <c r="Y40" i="2"/>
  <c r="AH40" i="2"/>
  <c r="L36" i="2"/>
  <c r="Y36" i="2"/>
  <c r="AH36" i="2"/>
  <c r="L32" i="2"/>
  <c r="Y32" i="2"/>
  <c r="AH32" i="2"/>
  <c r="L28" i="2"/>
  <c r="Y28" i="2"/>
  <c r="AH28" i="2"/>
  <c r="L24" i="2"/>
  <c r="Y24" i="2"/>
  <c r="AH24" i="2"/>
  <c r="L20" i="2"/>
  <c r="Y20" i="2"/>
  <c r="AH20" i="2"/>
  <c r="L13" i="2"/>
  <c r="Y13" i="2"/>
  <c r="AH13" i="2"/>
  <c r="B200" i="2"/>
  <c r="L196" i="2"/>
  <c r="Y196" i="2"/>
  <c r="AH196" i="2"/>
  <c r="L192" i="2"/>
  <c r="Y192" i="2"/>
  <c r="AH192" i="2"/>
  <c r="L188" i="2"/>
  <c r="Y188" i="2"/>
  <c r="AH188" i="2"/>
  <c r="L184" i="2"/>
  <c r="Y184" i="2"/>
  <c r="AH184" i="2"/>
  <c r="L180" i="2"/>
  <c r="Y180" i="2"/>
  <c r="AH180" i="2"/>
  <c r="L176" i="2"/>
  <c r="Y176" i="2"/>
  <c r="AH176" i="2"/>
  <c r="L172" i="2"/>
  <c r="Y172" i="2"/>
  <c r="AH172" i="2"/>
  <c r="L168" i="2"/>
  <c r="Y168" i="2"/>
  <c r="AH168" i="2"/>
  <c r="L164" i="2"/>
  <c r="Y164" i="2"/>
  <c r="AH164" i="2"/>
  <c r="L160" i="2"/>
  <c r="Y160" i="2"/>
  <c r="AH160" i="2"/>
  <c r="L156" i="2"/>
  <c r="Y156" i="2"/>
  <c r="AH156" i="2"/>
  <c r="L149" i="2"/>
  <c r="Y149" i="2"/>
  <c r="AH149" i="2"/>
  <c r="L145" i="2"/>
  <c r="Y145" i="2"/>
  <c r="AH145" i="2"/>
  <c r="L141" i="2"/>
  <c r="Y141" i="2"/>
  <c r="AH141" i="2"/>
  <c r="L137" i="2"/>
  <c r="Y137" i="2"/>
  <c r="AH137" i="2"/>
  <c r="L133" i="2"/>
  <c r="Y133" i="2"/>
  <c r="AH133" i="2"/>
  <c r="L129" i="2"/>
  <c r="Y129" i="2"/>
  <c r="AH129" i="2"/>
  <c r="L125" i="2"/>
  <c r="Y125" i="2"/>
  <c r="AH125" i="2"/>
  <c r="L121" i="2"/>
  <c r="Y121" i="2"/>
  <c r="AH121" i="2"/>
  <c r="L117" i="2"/>
  <c r="Y117" i="2"/>
  <c r="AH117" i="2"/>
  <c r="L113" i="2"/>
  <c r="Y113" i="2"/>
  <c r="AH113" i="2"/>
  <c r="L109" i="2"/>
  <c r="Y109" i="2"/>
  <c r="AH109" i="2"/>
  <c r="L105" i="2"/>
  <c r="Y105" i="2"/>
  <c r="AH105" i="2"/>
  <c r="L101" i="2"/>
  <c r="Y101" i="2"/>
  <c r="AH101" i="2"/>
  <c r="L97" i="2"/>
  <c r="Y97" i="2"/>
  <c r="AH97" i="2"/>
  <c r="L93" i="2"/>
  <c r="Y93" i="2"/>
  <c r="AH93" i="2"/>
  <c r="L89" i="2"/>
  <c r="Y89" i="2"/>
  <c r="AH89" i="2"/>
  <c r="L85" i="2"/>
  <c r="Y85" i="2"/>
  <c r="AH85" i="2"/>
  <c r="L81" i="2"/>
  <c r="Y81" i="2"/>
  <c r="AH81" i="2"/>
  <c r="L77" i="2"/>
  <c r="Y77" i="2"/>
  <c r="AH77" i="2"/>
  <c r="L73" i="2"/>
  <c r="Y73" i="2"/>
  <c r="AH73" i="2"/>
  <c r="L69" i="2"/>
  <c r="Y69" i="2"/>
  <c r="AH69" i="2"/>
  <c r="L65" i="2"/>
  <c r="Y65" i="2"/>
  <c r="AH65" i="2"/>
  <c r="L61" i="2"/>
  <c r="Y61" i="2"/>
  <c r="AH61" i="2"/>
  <c r="L57" i="2"/>
  <c r="Y57" i="2"/>
  <c r="AH57" i="2"/>
  <c r="L53" i="2"/>
  <c r="Y53" i="2"/>
  <c r="AH53" i="2"/>
  <c r="L49" i="2"/>
  <c r="Y49" i="2"/>
  <c r="AH49" i="2"/>
  <c r="L45" i="2"/>
  <c r="Y45" i="2"/>
  <c r="AH45" i="2"/>
  <c r="L41" i="2"/>
  <c r="Y41" i="2"/>
  <c r="AH41" i="2"/>
  <c r="L37" i="2"/>
  <c r="Y37" i="2"/>
  <c r="AH37" i="2"/>
  <c r="L33" i="2"/>
  <c r="Y33" i="2"/>
  <c r="AH33" i="2"/>
  <c r="L29" i="2"/>
  <c r="Y29" i="2"/>
  <c r="AH29" i="2"/>
  <c r="L25" i="2"/>
  <c r="Y25" i="2"/>
  <c r="AH25" i="2"/>
  <c r="L21" i="2"/>
  <c r="Y21" i="2"/>
  <c r="AH21" i="2"/>
  <c r="L17" i="2"/>
  <c r="Y17" i="2"/>
  <c r="L14" i="2"/>
  <c r="Y14" i="2"/>
  <c r="AH14" i="2"/>
  <c r="L7" i="2"/>
  <c r="Y7" i="2"/>
  <c r="B201" i="2"/>
  <c r="L197" i="2"/>
  <c r="Y197" i="2"/>
  <c r="AH197" i="2"/>
  <c r="L193" i="2"/>
  <c r="Y193" i="2"/>
  <c r="AH193" i="2"/>
  <c r="L189" i="2"/>
  <c r="Y189" i="2"/>
  <c r="AH189" i="2"/>
  <c r="L185" i="2"/>
  <c r="Y185" i="2"/>
  <c r="AH185" i="2"/>
  <c r="L181" i="2"/>
  <c r="Y181" i="2"/>
  <c r="AH181" i="2"/>
  <c r="L177" i="2"/>
  <c r="Y177" i="2"/>
  <c r="AH177" i="2"/>
  <c r="L173" i="2"/>
  <c r="Y173" i="2"/>
  <c r="AH173" i="2"/>
  <c r="L169" i="2"/>
  <c r="Y169" i="2"/>
  <c r="AH169" i="2"/>
  <c r="L165" i="2"/>
  <c r="Y165" i="2"/>
  <c r="AH165" i="2"/>
  <c r="L161" i="2"/>
  <c r="Y161" i="2"/>
  <c r="AH161" i="2"/>
  <c r="L157" i="2"/>
  <c r="Y157" i="2"/>
  <c r="AH157" i="2"/>
  <c r="Y153" i="2"/>
  <c r="L153" i="2"/>
  <c r="L150" i="2"/>
  <c r="Y150" i="2"/>
  <c r="AH150" i="2"/>
  <c r="L146" i="2"/>
  <c r="Y146" i="2"/>
  <c r="AH146" i="2"/>
  <c r="L142" i="2"/>
  <c r="Y142" i="2"/>
  <c r="AH142" i="2"/>
  <c r="AH138" i="2"/>
  <c r="L138" i="2"/>
  <c r="Y138" i="2"/>
  <c r="AH134" i="2"/>
  <c r="L134" i="2"/>
  <c r="Y134" i="2"/>
  <c r="AH130" i="2"/>
  <c r="L130" i="2"/>
  <c r="Y130" i="2"/>
  <c r="L126" i="2"/>
  <c r="Y126" i="2"/>
  <c r="AH126" i="2"/>
  <c r="L122" i="2"/>
  <c r="Y122" i="2"/>
  <c r="AH122" i="2"/>
  <c r="L118" i="2"/>
  <c r="Y118" i="2"/>
  <c r="AH118" i="2"/>
  <c r="L114" i="2"/>
  <c r="Y114" i="2"/>
  <c r="AH114" i="2"/>
  <c r="L110" i="2"/>
  <c r="Y110" i="2"/>
  <c r="AH110" i="2"/>
  <c r="L106" i="2"/>
  <c r="Y106" i="2"/>
  <c r="AH106" i="2"/>
  <c r="L102" i="2"/>
  <c r="Y102" i="2"/>
  <c r="AH102" i="2"/>
  <c r="L98" i="2"/>
  <c r="Y98" i="2"/>
  <c r="AH98" i="2"/>
  <c r="L94" i="2"/>
  <c r="Y94" i="2"/>
  <c r="AH94" i="2"/>
  <c r="L90" i="2"/>
  <c r="Y90" i="2"/>
  <c r="AH90" i="2"/>
  <c r="L86" i="2"/>
  <c r="Y86" i="2"/>
  <c r="AH86" i="2"/>
  <c r="L82" i="2"/>
  <c r="Y82" i="2"/>
  <c r="AH82" i="2"/>
  <c r="L78" i="2"/>
  <c r="Y78" i="2"/>
  <c r="AH78" i="2"/>
  <c r="L74" i="2"/>
  <c r="Y74" i="2"/>
  <c r="AH74" i="2"/>
  <c r="L70" i="2"/>
  <c r="Y70" i="2"/>
  <c r="AH70" i="2"/>
  <c r="L66" i="2"/>
  <c r="Y66" i="2"/>
  <c r="AH66" i="2"/>
  <c r="L62" i="2"/>
  <c r="Y62" i="2"/>
  <c r="AH62" i="2"/>
  <c r="L58" i="2"/>
  <c r="Y58" i="2"/>
  <c r="AH58" i="2"/>
  <c r="L54" i="2"/>
  <c r="Y54" i="2"/>
  <c r="AH54" i="2"/>
  <c r="L50" i="2"/>
  <c r="Y50" i="2"/>
  <c r="AH50" i="2"/>
  <c r="L46" i="2"/>
  <c r="Y46" i="2"/>
  <c r="AH46" i="2"/>
  <c r="L42" i="2"/>
  <c r="Y42" i="2"/>
  <c r="AH42" i="2"/>
  <c r="L38" i="2"/>
  <c r="Y38" i="2"/>
  <c r="AH38" i="2"/>
  <c r="L34" i="2"/>
  <c r="Y34" i="2"/>
  <c r="AH34" i="2"/>
  <c r="L30" i="2"/>
  <c r="Y30" i="2"/>
  <c r="AH30" i="2"/>
  <c r="L26" i="2"/>
  <c r="Y26" i="2"/>
  <c r="AH26" i="2"/>
  <c r="L22" i="2"/>
  <c r="Y22" i="2"/>
  <c r="AH22" i="2"/>
  <c r="L18" i="2"/>
  <c r="Y18" i="2"/>
  <c r="AH18" i="2"/>
  <c r="L15" i="2"/>
  <c r="Y15" i="2"/>
  <c r="AH15" i="2"/>
  <c r="L198" i="2"/>
  <c r="Y198" i="2"/>
  <c r="AH198" i="2"/>
  <c r="L194" i="2"/>
  <c r="Y194" i="2"/>
  <c r="AH194" i="2"/>
  <c r="L190" i="2"/>
  <c r="Y190" i="2"/>
  <c r="AH190" i="2"/>
  <c r="L186" i="2"/>
  <c r="Y186" i="2"/>
  <c r="AH186" i="2"/>
  <c r="L182" i="2"/>
  <c r="Y182" i="2"/>
  <c r="AH182" i="2"/>
  <c r="L178" i="2"/>
  <c r="Y178" i="2"/>
  <c r="AH178" i="2"/>
  <c r="L174" i="2"/>
  <c r="Y174" i="2"/>
  <c r="AH174" i="2"/>
  <c r="L170" i="2"/>
  <c r="Y170" i="2"/>
  <c r="AH170" i="2"/>
  <c r="L166" i="2"/>
  <c r="Y166" i="2"/>
  <c r="AH166" i="2"/>
  <c r="L162" i="2"/>
  <c r="Y162" i="2"/>
  <c r="AH162" i="2"/>
  <c r="L158" i="2"/>
  <c r="Y158" i="2"/>
  <c r="AH158" i="2"/>
  <c r="L154" i="2"/>
  <c r="Y154" i="2"/>
  <c r="AH154" i="2"/>
  <c r="L151" i="2"/>
  <c r="Y151" i="2"/>
  <c r="AH151" i="2"/>
  <c r="L147" i="2"/>
  <c r="Y147" i="2"/>
  <c r="AH147" i="2"/>
  <c r="L143" i="2"/>
  <c r="Y143" i="2"/>
  <c r="AH143" i="2"/>
  <c r="L139" i="2"/>
  <c r="Y139" i="2"/>
  <c r="AH139" i="2"/>
  <c r="L135" i="2"/>
  <c r="Y135" i="2"/>
  <c r="AH135" i="2"/>
  <c r="L131" i="2"/>
  <c r="Y131" i="2"/>
  <c r="AH131" i="2"/>
  <c r="L127" i="2"/>
  <c r="Y127" i="2"/>
  <c r="AH127" i="2"/>
  <c r="L123" i="2"/>
  <c r="Y123" i="2"/>
  <c r="AH123" i="2"/>
  <c r="L119" i="2"/>
  <c r="Y119" i="2"/>
  <c r="AH119" i="2"/>
  <c r="L115" i="2"/>
  <c r="Y115" i="2"/>
  <c r="AH115" i="2"/>
  <c r="L111" i="2"/>
  <c r="Y111" i="2"/>
  <c r="AH111" i="2"/>
  <c r="L107" i="2"/>
  <c r="Y107" i="2"/>
  <c r="AH107" i="2"/>
  <c r="L103" i="2"/>
  <c r="Y103" i="2"/>
  <c r="AH103" i="2"/>
  <c r="L99" i="2"/>
  <c r="Y99" i="2"/>
  <c r="AH99" i="2"/>
  <c r="L95" i="2"/>
  <c r="Y95" i="2"/>
  <c r="AH95" i="2"/>
  <c r="L91" i="2"/>
  <c r="Y91" i="2"/>
  <c r="AH91" i="2"/>
  <c r="L87" i="2"/>
  <c r="Y87" i="2"/>
  <c r="AH87" i="2"/>
  <c r="L83" i="2"/>
  <c r="Y83" i="2"/>
  <c r="AH83" i="2"/>
  <c r="L79" i="2"/>
  <c r="Y79" i="2"/>
  <c r="AH79" i="2"/>
  <c r="L75" i="2"/>
  <c r="Y75" i="2"/>
  <c r="AH75" i="2"/>
  <c r="L71" i="2"/>
  <c r="Y71" i="2"/>
  <c r="AH71" i="2"/>
  <c r="L67" i="2"/>
  <c r="Y67" i="2"/>
  <c r="AH67" i="2"/>
  <c r="L63" i="2"/>
  <c r="Y63" i="2"/>
  <c r="AH63" i="2"/>
  <c r="L59" i="2"/>
  <c r="Y59" i="2"/>
  <c r="AH59" i="2"/>
  <c r="L55" i="2"/>
  <c r="Y55" i="2"/>
  <c r="AH55" i="2"/>
  <c r="L51" i="2"/>
  <c r="Y51" i="2"/>
  <c r="AH51" i="2"/>
  <c r="L47" i="2"/>
  <c r="Y47" i="2"/>
  <c r="AH47" i="2"/>
  <c r="L43" i="2"/>
  <c r="Y43" i="2"/>
  <c r="AH43" i="2"/>
  <c r="L39" i="2"/>
  <c r="Y39" i="2"/>
  <c r="AH39" i="2"/>
  <c r="L35" i="2"/>
  <c r="Y35" i="2"/>
  <c r="AH35" i="2"/>
  <c r="L31" i="2"/>
  <c r="Y31" i="2"/>
  <c r="AH31" i="2"/>
  <c r="L27" i="2"/>
  <c r="Y27" i="2"/>
  <c r="AH27" i="2"/>
  <c r="L23" i="2"/>
  <c r="Y23" i="2"/>
  <c r="AH23" i="2"/>
  <c r="L19" i="2"/>
  <c r="Y19" i="2"/>
  <c r="AH19" i="2"/>
  <c r="L16" i="2"/>
  <c r="Y16" i="2"/>
  <c r="AH16" i="2"/>
  <c r="C203" i="2"/>
  <c r="L11" i="2"/>
  <c r="R11" i="2"/>
  <c r="Y11" i="2"/>
  <c r="AH11" i="2"/>
  <c r="R10" i="2"/>
  <c r="Y10" i="2"/>
  <c r="AH10" i="2"/>
  <c r="F10" i="2"/>
  <c r="L9" i="2"/>
  <c r="R9" i="2"/>
  <c r="Y9" i="2"/>
  <c r="AH9" i="2"/>
  <c r="F9" i="2"/>
  <c r="Y8" i="2"/>
  <c r="AH8" i="2"/>
  <c r="L8" i="2"/>
  <c r="R7" i="2"/>
  <c r="AH7" i="2"/>
  <c r="F7" i="2"/>
  <c r="L6" i="2"/>
  <c r="R6" i="2"/>
  <c r="Y6" i="2"/>
  <c r="AH6" i="2"/>
  <c r="F5" i="2"/>
  <c r="R5" i="2"/>
  <c r="Y5" i="2"/>
  <c r="AH5" i="2"/>
  <c r="L4" i="2"/>
  <c r="R4" i="2"/>
  <c r="Y4" i="2"/>
  <c r="AH4" i="2"/>
  <c r="F4" i="2"/>
  <c r="L12" i="2"/>
  <c r="Y12" i="2"/>
  <c r="AH12" i="2"/>
  <c r="F153" i="2"/>
  <c r="R153" i="2"/>
  <c r="AH153" i="2"/>
  <c r="R17" i="2"/>
  <c r="AH17" i="2"/>
  <c r="F17" i="2"/>
  <c r="B13" i="1"/>
  <c r="R3" i="2"/>
  <c r="F3" i="2"/>
  <c r="B10" i="1"/>
  <c r="B12" i="1"/>
  <c r="B9" i="1"/>
  <c r="L3" i="2"/>
  <c r="Y3" i="2"/>
  <c r="AH3" i="2"/>
  <c r="G203" i="2"/>
  <c r="S203" i="2"/>
  <c r="B2" i="2"/>
  <c r="AH2" i="2" s="1"/>
  <c r="AF203" i="2"/>
  <c r="M203" i="2"/>
  <c r="AR8" i="2"/>
  <c r="CG8" i="2"/>
  <c r="AR7" i="2"/>
  <c r="CG7" i="2"/>
  <c r="AR6" i="2"/>
  <c r="CG6" i="2"/>
  <c r="AR5" i="2"/>
  <c r="CG5" i="2"/>
  <c r="AR9" i="2"/>
  <c r="CG9" i="2"/>
  <c r="E14" i="1"/>
  <c r="B15" i="1" s="1"/>
  <c r="C13" i="1" l="1"/>
  <c r="L201" i="2"/>
  <c r="Y201" i="2"/>
  <c r="AH201" i="2"/>
  <c r="L200" i="2"/>
  <c r="Y200" i="2"/>
  <c r="AH200" i="2"/>
  <c r="L199" i="2"/>
  <c r="Y199" i="2"/>
  <c r="AH199" i="2"/>
  <c r="Y2" i="2"/>
  <c r="L2" i="2"/>
  <c r="K1" i="2"/>
  <c r="R2" i="2"/>
  <c r="R203" i="2" s="1"/>
  <c r="F2" i="2"/>
  <c r="F203" i="2" s="1"/>
  <c r="AH203" i="2" l="1"/>
  <c r="X1" i="2"/>
  <c r="H200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13" i="2"/>
  <c r="H14" i="2"/>
  <c r="H15" i="2"/>
  <c r="H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201" i="2"/>
  <c r="L203" i="2"/>
  <c r="N11" i="2" s="1"/>
  <c r="O11" i="2" s="1"/>
  <c r="T18" i="2"/>
  <c r="T22" i="2"/>
  <c r="T26" i="2"/>
  <c r="T40" i="2"/>
  <c r="T44" i="2"/>
  <c r="T48" i="2"/>
  <c r="T52" i="2"/>
  <c r="T56" i="2"/>
  <c r="T60" i="2"/>
  <c r="T64" i="2"/>
  <c r="T68" i="2"/>
  <c r="T72" i="2"/>
  <c r="T76" i="2"/>
  <c r="T82" i="2"/>
  <c r="T86" i="2"/>
  <c r="T90" i="2"/>
  <c r="T94" i="2"/>
  <c r="T98" i="2"/>
  <c r="T102" i="2"/>
  <c r="T106" i="2"/>
  <c r="T13" i="2"/>
  <c r="T14" i="2"/>
  <c r="T19" i="2"/>
  <c r="T23" i="2"/>
  <c r="T27" i="2"/>
  <c r="T30" i="2"/>
  <c r="T31" i="2"/>
  <c r="T32" i="2"/>
  <c r="T33" i="2"/>
  <c r="T34" i="2"/>
  <c r="T35" i="2"/>
  <c r="T36" i="2"/>
  <c r="T37" i="2"/>
  <c r="T41" i="2"/>
  <c r="T45" i="2"/>
  <c r="T49" i="2"/>
  <c r="T53" i="2"/>
  <c r="T57" i="2"/>
  <c r="T61" i="2"/>
  <c r="T65" i="2"/>
  <c r="T69" i="2"/>
  <c r="T73" i="2"/>
  <c r="T77" i="2"/>
  <c r="T81" i="2"/>
  <c r="T85" i="2"/>
  <c r="T89" i="2"/>
  <c r="T93" i="2"/>
  <c r="T97" i="2"/>
  <c r="T101" i="2"/>
  <c r="T105" i="2"/>
  <c r="T15" i="2"/>
  <c r="T20" i="2"/>
  <c r="T24" i="2"/>
  <c r="T28" i="2"/>
  <c r="T38" i="2"/>
  <c r="T42" i="2"/>
  <c r="T46" i="2"/>
  <c r="T50" i="2"/>
  <c r="T54" i="2"/>
  <c r="T58" i="2"/>
  <c r="T62" i="2"/>
  <c r="T66" i="2"/>
  <c r="T70" i="2"/>
  <c r="T74" i="2"/>
  <c r="T78" i="2"/>
  <c r="T80" i="2"/>
  <c r="T84" i="2"/>
  <c r="T88" i="2"/>
  <c r="T92" i="2"/>
  <c r="T96" i="2"/>
  <c r="T100" i="2"/>
  <c r="T104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6" i="2"/>
  <c r="T21" i="2"/>
  <c r="T25" i="2"/>
  <c r="T29" i="2"/>
  <c r="T39" i="2"/>
  <c r="T43" i="2"/>
  <c r="T47" i="2"/>
  <c r="T51" i="2"/>
  <c r="T55" i="2"/>
  <c r="T59" i="2"/>
  <c r="T63" i="2"/>
  <c r="T67" i="2"/>
  <c r="T71" i="2"/>
  <c r="T75" i="2"/>
  <c r="T79" i="2"/>
  <c r="T83" i="2"/>
  <c r="T87" i="2"/>
  <c r="T91" i="2"/>
  <c r="T95" i="2"/>
  <c r="T99" i="2"/>
  <c r="T103" i="2"/>
  <c r="T107" i="2"/>
  <c r="T108" i="2"/>
  <c r="T109" i="2"/>
  <c r="T110" i="2"/>
  <c r="T111" i="2"/>
  <c r="T112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Y203" i="2"/>
  <c r="T11" i="2"/>
  <c r="U11" i="2" s="1"/>
  <c r="T9" i="2"/>
  <c r="U9" i="2" s="1"/>
  <c r="T10" i="2"/>
  <c r="U10" i="2" s="1"/>
  <c r="T7" i="2"/>
  <c r="U7" i="2" s="1"/>
  <c r="T8" i="2"/>
  <c r="N5" i="2"/>
  <c r="O5" i="2" s="1"/>
  <c r="T5" i="2"/>
  <c r="U5" i="2" s="1"/>
  <c r="T6" i="2"/>
  <c r="U6" i="2" s="1"/>
  <c r="H12" i="2"/>
  <c r="T12" i="2"/>
  <c r="T4" i="2"/>
  <c r="U4" i="2" s="1"/>
  <c r="N4" i="2"/>
  <c r="O4" i="2" s="1"/>
  <c r="T17" i="2"/>
  <c r="T153" i="2"/>
  <c r="H17" i="2"/>
  <c r="H153" i="2"/>
  <c r="E1" i="2"/>
  <c r="H3" i="2" s="1"/>
  <c r="N153" i="2" l="1"/>
  <c r="O153" i="2" s="1"/>
  <c r="N9" i="2"/>
  <c r="O9" i="2" s="1"/>
  <c r="C14" i="1"/>
  <c r="Q1" i="2"/>
  <c r="T3" i="2" s="1"/>
  <c r="U3" i="2" s="1"/>
  <c r="AA13" i="2"/>
  <c r="AB13" i="2" s="1"/>
  <c r="AA15" i="2"/>
  <c r="AB15" i="2" s="1"/>
  <c r="AA20" i="2"/>
  <c r="AB20" i="2" s="1"/>
  <c r="AA24" i="2"/>
  <c r="AB24" i="2" s="1"/>
  <c r="AA28" i="2"/>
  <c r="AB28" i="2" s="1"/>
  <c r="AA30" i="2"/>
  <c r="AB30" i="2" s="1"/>
  <c r="AA31" i="2"/>
  <c r="AB31" i="2" s="1"/>
  <c r="AA32" i="2"/>
  <c r="AB32" i="2" s="1"/>
  <c r="AA33" i="2"/>
  <c r="AB33" i="2" s="1"/>
  <c r="AA34" i="2"/>
  <c r="AB34" i="2" s="1"/>
  <c r="AA35" i="2"/>
  <c r="AB35" i="2" s="1"/>
  <c r="AA36" i="2"/>
  <c r="AB36" i="2" s="1"/>
  <c r="AA38" i="2"/>
  <c r="AB38" i="2" s="1"/>
  <c r="AA42" i="2"/>
  <c r="AB42" i="2" s="1"/>
  <c r="AA46" i="2"/>
  <c r="AB46" i="2" s="1"/>
  <c r="AA50" i="2"/>
  <c r="AB50" i="2" s="1"/>
  <c r="AA54" i="2"/>
  <c r="AB54" i="2" s="1"/>
  <c r="AA58" i="2"/>
  <c r="AB58" i="2" s="1"/>
  <c r="AA62" i="2"/>
  <c r="AB62" i="2" s="1"/>
  <c r="AA66" i="2"/>
  <c r="AB66" i="2" s="1"/>
  <c r="AA70" i="2"/>
  <c r="AB70" i="2" s="1"/>
  <c r="AA74" i="2"/>
  <c r="AB74" i="2" s="1"/>
  <c r="AA78" i="2"/>
  <c r="AB78" i="2" s="1"/>
  <c r="AA80" i="2"/>
  <c r="AB80" i="2" s="1"/>
  <c r="AA84" i="2"/>
  <c r="AB84" i="2" s="1"/>
  <c r="AA88" i="2"/>
  <c r="AB88" i="2" s="1"/>
  <c r="AA92" i="2"/>
  <c r="AB92" i="2" s="1"/>
  <c r="AA96" i="2"/>
  <c r="AB96" i="2" s="1"/>
  <c r="AA100" i="2"/>
  <c r="AB100" i="2" s="1"/>
  <c r="AA104" i="2"/>
  <c r="AB104" i="2" s="1"/>
  <c r="AA16" i="2"/>
  <c r="AB16" i="2" s="1"/>
  <c r="AA21" i="2"/>
  <c r="AB21" i="2" s="1"/>
  <c r="AA25" i="2"/>
  <c r="AB25" i="2" s="1"/>
  <c r="AA29" i="2"/>
  <c r="AB29" i="2" s="1"/>
  <c r="AA39" i="2"/>
  <c r="AB39" i="2" s="1"/>
  <c r="AA43" i="2"/>
  <c r="AB43" i="2" s="1"/>
  <c r="AA47" i="2"/>
  <c r="AB47" i="2" s="1"/>
  <c r="AA51" i="2"/>
  <c r="AB51" i="2" s="1"/>
  <c r="AA55" i="2"/>
  <c r="AB55" i="2" s="1"/>
  <c r="AA59" i="2"/>
  <c r="AB59" i="2" s="1"/>
  <c r="AA63" i="2"/>
  <c r="AB63" i="2" s="1"/>
  <c r="AA67" i="2"/>
  <c r="AB67" i="2" s="1"/>
  <c r="AA71" i="2"/>
  <c r="AB71" i="2" s="1"/>
  <c r="AA75" i="2"/>
  <c r="AB75" i="2" s="1"/>
  <c r="AA79" i="2"/>
  <c r="AB79" i="2" s="1"/>
  <c r="AA83" i="2"/>
  <c r="AB83" i="2" s="1"/>
  <c r="AA87" i="2"/>
  <c r="AB87" i="2" s="1"/>
  <c r="AA91" i="2"/>
  <c r="AB91" i="2" s="1"/>
  <c r="AA95" i="2"/>
  <c r="AB95" i="2" s="1"/>
  <c r="AA99" i="2"/>
  <c r="AB99" i="2" s="1"/>
  <c r="AA103" i="2"/>
  <c r="AB103" i="2" s="1"/>
  <c r="AA18" i="2"/>
  <c r="AB18" i="2" s="1"/>
  <c r="AA22" i="2"/>
  <c r="AB22" i="2" s="1"/>
  <c r="AA26" i="2"/>
  <c r="AB26" i="2" s="1"/>
  <c r="AA40" i="2"/>
  <c r="AB40" i="2" s="1"/>
  <c r="AA44" i="2"/>
  <c r="AB44" i="2" s="1"/>
  <c r="AA48" i="2"/>
  <c r="AB48" i="2" s="1"/>
  <c r="AA52" i="2"/>
  <c r="AB52" i="2" s="1"/>
  <c r="AA56" i="2"/>
  <c r="AB56" i="2" s="1"/>
  <c r="AA60" i="2"/>
  <c r="AB60" i="2" s="1"/>
  <c r="AA64" i="2"/>
  <c r="AB64" i="2" s="1"/>
  <c r="AA68" i="2"/>
  <c r="AB68" i="2" s="1"/>
  <c r="AA72" i="2"/>
  <c r="AB72" i="2" s="1"/>
  <c r="AA76" i="2"/>
  <c r="AB76" i="2" s="1"/>
  <c r="AA82" i="2"/>
  <c r="AB82" i="2" s="1"/>
  <c r="AA86" i="2"/>
  <c r="AB86" i="2" s="1"/>
  <c r="AA90" i="2"/>
  <c r="AB90" i="2" s="1"/>
  <c r="AA94" i="2"/>
  <c r="AB94" i="2" s="1"/>
  <c r="AA98" i="2"/>
  <c r="AA102" i="2"/>
  <c r="AB102" i="2" s="1"/>
  <c r="AA106" i="2"/>
  <c r="AB106" i="2" s="1"/>
  <c r="AA107" i="2"/>
  <c r="AB107" i="2" s="1"/>
  <c r="AA108" i="2"/>
  <c r="AB108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 s="1"/>
  <c r="AA115" i="2"/>
  <c r="AB115" i="2" s="1"/>
  <c r="AA116" i="2"/>
  <c r="AB116" i="2" s="1"/>
  <c r="AA117" i="2"/>
  <c r="AB117" i="2" s="1"/>
  <c r="AA118" i="2"/>
  <c r="AB118" i="2" s="1"/>
  <c r="AA119" i="2"/>
  <c r="AB119" i="2" s="1"/>
  <c r="AA120" i="2"/>
  <c r="AB120" i="2" s="1"/>
  <c r="AA121" i="2"/>
  <c r="AB121" i="2" s="1"/>
  <c r="AA122" i="2"/>
  <c r="AB122" i="2" s="1"/>
  <c r="AA123" i="2"/>
  <c r="AB123" i="2" s="1"/>
  <c r="AA124" i="2"/>
  <c r="AB124" i="2" s="1"/>
  <c r="AA125" i="2"/>
  <c r="AB125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32" i="2"/>
  <c r="AB132" i="2" s="1"/>
  <c r="AA133" i="2"/>
  <c r="AB133" i="2" s="1"/>
  <c r="AA134" i="2"/>
  <c r="AA135" i="2"/>
  <c r="AB135" i="2" s="1"/>
  <c r="AA136" i="2"/>
  <c r="AB136" i="2" s="1"/>
  <c r="AA137" i="2"/>
  <c r="AB137" i="2" s="1"/>
  <c r="AA138" i="2"/>
  <c r="AB138" i="2" s="1"/>
  <c r="AA14" i="2"/>
  <c r="AB14" i="2" s="1"/>
  <c r="AA19" i="2"/>
  <c r="AB19" i="2" s="1"/>
  <c r="AA23" i="2"/>
  <c r="AB23" i="2" s="1"/>
  <c r="AA27" i="2"/>
  <c r="AB27" i="2" s="1"/>
  <c r="AA37" i="2"/>
  <c r="AB37" i="2" s="1"/>
  <c r="AA41" i="2"/>
  <c r="AB41" i="2" s="1"/>
  <c r="AA45" i="2"/>
  <c r="AB45" i="2" s="1"/>
  <c r="AA49" i="2"/>
  <c r="AB49" i="2" s="1"/>
  <c r="AA53" i="2"/>
  <c r="AB53" i="2" s="1"/>
  <c r="AA57" i="2"/>
  <c r="AB57" i="2" s="1"/>
  <c r="AA61" i="2"/>
  <c r="AB61" i="2" s="1"/>
  <c r="AA65" i="2"/>
  <c r="AB65" i="2" s="1"/>
  <c r="AA69" i="2"/>
  <c r="AB69" i="2" s="1"/>
  <c r="AA73" i="2"/>
  <c r="AB73" i="2" s="1"/>
  <c r="AA77" i="2"/>
  <c r="AB77" i="2" s="1"/>
  <c r="AA81" i="2"/>
  <c r="AB81" i="2" s="1"/>
  <c r="AA85" i="2"/>
  <c r="AB85" i="2" s="1"/>
  <c r="AA89" i="2"/>
  <c r="AB89" i="2" s="1"/>
  <c r="AA93" i="2"/>
  <c r="AB93" i="2" s="1"/>
  <c r="AA97" i="2"/>
  <c r="AB97" i="2" s="1"/>
  <c r="AA101" i="2"/>
  <c r="AB101" i="2" s="1"/>
  <c r="AA105" i="2"/>
  <c r="AB105" i="2" s="1"/>
  <c r="AA139" i="2"/>
  <c r="AB139" i="2" s="1"/>
  <c r="AA140" i="2"/>
  <c r="AB140" i="2" s="1"/>
  <c r="AA141" i="2"/>
  <c r="AB141" i="2" s="1"/>
  <c r="AA142" i="2"/>
  <c r="AB142" i="2" s="1"/>
  <c r="AA143" i="2"/>
  <c r="AB143" i="2" s="1"/>
  <c r="AA144" i="2"/>
  <c r="AB144" i="2" s="1"/>
  <c r="AA145" i="2"/>
  <c r="AB145" i="2" s="1"/>
  <c r="AA146" i="2"/>
  <c r="AB146" i="2" s="1"/>
  <c r="AA147" i="2"/>
  <c r="AB147" i="2" s="1"/>
  <c r="AA148" i="2"/>
  <c r="AB148" i="2" s="1"/>
  <c r="AA149" i="2"/>
  <c r="AB149" i="2" s="1"/>
  <c r="AA150" i="2"/>
  <c r="AB150" i="2" s="1"/>
  <c r="AA151" i="2"/>
  <c r="AB151" i="2" s="1"/>
  <c r="AA152" i="2"/>
  <c r="AB152" i="2" s="1"/>
  <c r="AA154" i="2"/>
  <c r="AB154" i="2" s="1"/>
  <c r="AA155" i="2"/>
  <c r="AB155" i="2" s="1"/>
  <c r="AA156" i="2"/>
  <c r="AB156" i="2" s="1"/>
  <c r="AA157" i="2"/>
  <c r="AB157" i="2" s="1"/>
  <c r="AA158" i="2"/>
  <c r="AB158" i="2" s="1"/>
  <c r="AA159" i="2"/>
  <c r="AB159" i="2" s="1"/>
  <c r="AA160" i="2"/>
  <c r="AB160" i="2" s="1"/>
  <c r="AA161" i="2"/>
  <c r="AB161" i="2" s="1"/>
  <c r="AA162" i="2"/>
  <c r="AB162" i="2" s="1"/>
  <c r="AA163" i="2"/>
  <c r="AB163" i="2" s="1"/>
  <c r="AA164" i="2"/>
  <c r="AB164" i="2" s="1"/>
  <c r="AA165" i="2"/>
  <c r="AB165" i="2" s="1"/>
  <c r="AA166" i="2"/>
  <c r="AB166" i="2" s="1"/>
  <c r="AA167" i="2"/>
  <c r="AB167" i="2" s="1"/>
  <c r="AA168" i="2"/>
  <c r="AB168" i="2" s="1"/>
  <c r="AA169" i="2"/>
  <c r="AB169" i="2" s="1"/>
  <c r="AA170" i="2"/>
  <c r="AB170" i="2" s="1"/>
  <c r="AA171" i="2"/>
  <c r="AB171" i="2" s="1"/>
  <c r="AA172" i="2"/>
  <c r="AB172" i="2" s="1"/>
  <c r="AA173" i="2"/>
  <c r="AB173" i="2" s="1"/>
  <c r="AA174" i="2"/>
  <c r="AB174" i="2" s="1"/>
  <c r="AA175" i="2"/>
  <c r="AB175" i="2" s="1"/>
  <c r="AA176" i="2"/>
  <c r="AB176" i="2" s="1"/>
  <c r="AA177" i="2"/>
  <c r="AB177" i="2" s="1"/>
  <c r="AA178" i="2"/>
  <c r="AB178" i="2" s="1"/>
  <c r="AA179" i="2"/>
  <c r="AB179" i="2" s="1"/>
  <c r="AA180" i="2"/>
  <c r="AB180" i="2" s="1"/>
  <c r="AA181" i="2"/>
  <c r="AB181" i="2" s="1"/>
  <c r="AA182" i="2"/>
  <c r="AB182" i="2" s="1"/>
  <c r="AA183" i="2"/>
  <c r="AB183" i="2" s="1"/>
  <c r="AA184" i="2"/>
  <c r="AB184" i="2" s="1"/>
  <c r="AA185" i="2"/>
  <c r="AB185" i="2" s="1"/>
  <c r="AA186" i="2"/>
  <c r="AB186" i="2" s="1"/>
  <c r="AA187" i="2"/>
  <c r="AB187" i="2" s="1"/>
  <c r="AA188" i="2"/>
  <c r="AB188" i="2" s="1"/>
  <c r="AA189" i="2"/>
  <c r="AB189" i="2" s="1"/>
  <c r="AA190" i="2"/>
  <c r="AB190" i="2" s="1"/>
  <c r="AA191" i="2"/>
  <c r="AB191" i="2" s="1"/>
  <c r="AA192" i="2"/>
  <c r="AB192" i="2" s="1"/>
  <c r="AA193" i="2"/>
  <c r="AB193" i="2" s="1"/>
  <c r="AA194" i="2"/>
  <c r="AB194" i="2" s="1"/>
  <c r="AA195" i="2"/>
  <c r="AB195" i="2" s="1"/>
  <c r="AA196" i="2"/>
  <c r="AB196" i="2" s="1"/>
  <c r="AA197" i="2"/>
  <c r="AB197" i="2" s="1"/>
  <c r="AA198" i="2"/>
  <c r="AB198" i="2" s="1"/>
  <c r="AA199" i="2"/>
  <c r="AB199" i="2" s="1"/>
  <c r="AA200" i="2"/>
  <c r="AA201" i="2"/>
  <c r="AA4" i="2"/>
  <c r="AB4" i="2" s="1"/>
  <c r="N3" i="2"/>
  <c r="O3" i="2" s="1"/>
  <c r="AA17" i="2"/>
  <c r="AB17" i="2" s="1"/>
  <c r="N12" i="2"/>
  <c r="O12" i="2" s="1"/>
  <c r="AA6" i="2"/>
  <c r="AB6" i="2" s="1"/>
  <c r="AA10" i="2"/>
  <c r="AB10" i="2" s="1"/>
  <c r="AA5" i="2"/>
  <c r="AB5" i="2" s="1"/>
  <c r="N7" i="2"/>
  <c r="N8" i="2"/>
  <c r="O8" i="2" s="1"/>
  <c r="AA9" i="2"/>
  <c r="AB9" i="2" s="1"/>
  <c r="AA3" i="2"/>
  <c r="AB3" i="2" s="1"/>
  <c r="AA153" i="2"/>
  <c r="AB153" i="2" s="1"/>
  <c r="N16" i="2"/>
  <c r="N21" i="2"/>
  <c r="N25" i="2"/>
  <c r="N29" i="2"/>
  <c r="O29" i="2" s="1"/>
  <c r="N39" i="2"/>
  <c r="N43" i="2"/>
  <c r="O43" i="2" s="1"/>
  <c r="N47" i="2"/>
  <c r="O47" i="2" s="1"/>
  <c r="N51" i="2"/>
  <c r="O51" i="2" s="1"/>
  <c r="N55" i="2"/>
  <c r="N59" i="2"/>
  <c r="O59" i="2" s="1"/>
  <c r="N63" i="2"/>
  <c r="O63" i="2" s="1"/>
  <c r="N67" i="2"/>
  <c r="O67" i="2" s="1"/>
  <c r="N71" i="2"/>
  <c r="N75" i="2"/>
  <c r="O75" i="2" s="1"/>
  <c r="N79" i="2"/>
  <c r="O79" i="2" s="1"/>
  <c r="N83" i="2"/>
  <c r="O83" i="2" s="1"/>
  <c r="N87" i="2"/>
  <c r="N91" i="2"/>
  <c r="O91" i="2" s="1"/>
  <c r="N95" i="2"/>
  <c r="O95" i="2" s="1"/>
  <c r="N99" i="2"/>
  <c r="O99" i="2" s="1"/>
  <c r="N103" i="2"/>
  <c r="N107" i="2"/>
  <c r="O107" i="2" s="1"/>
  <c r="N13" i="2"/>
  <c r="O13" i="2" s="1"/>
  <c r="N14" i="2"/>
  <c r="O14" i="2" s="1"/>
  <c r="N18" i="2"/>
  <c r="N22" i="2"/>
  <c r="O22" i="2" s="1"/>
  <c r="N26" i="2"/>
  <c r="N30" i="2"/>
  <c r="O30" i="2" s="1"/>
  <c r="N31" i="2"/>
  <c r="O31" i="2" s="1"/>
  <c r="N32" i="2"/>
  <c r="N33" i="2"/>
  <c r="N34" i="2"/>
  <c r="N35" i="2"/>
  <c r="N36" i="2"/>
  <c r="N37" i="2"/>
  <c r="N40" i="2"/>
  <c r="N44" i="2"/>
  <c r="N48" i="2"/>
  <c r="O48" i="2" s="1"/>
  <c r="N52" i="2"/>
  <c r="N56" i="2"/>
  <c r="N60" i="2"/>
  <c r="N64" i="2"/>
  <c r="N68" i="2"/>
  <c r="N72" i="2"/>
  <c r="O72" i="2" s="1"/>
  <c r="N76" i="2"/>
  <c r="N82" i="2"/>
  <c r="N86" i="2"/>
  <c r="N90" i="2"/>
  <c r="O90" i="2" s="1"/>
  <c r="N94" i="2"/>
  <c r="N98" i="2"/>
  <c r="O98" i="2" s="1"/>
  <c r="N102" i="2"/>
  <c r="N106" i="2"/>
  <c r="O106" i="2" s="1"/>
  <c r="N19" i="2"/>
  <c r="O19" i="2" s="1"/>
  <c r="N23" i="2"/>
  <c r="N27" i="2"/>
  <c r="O27" i="2" s="1"/>
  <c r="N41" i="2"/>
  <c r="N45" i="2"/>
  <c r="N49" i="2"/>
  <c r="O49" i="2" s="1"/>
  <c r="N53" i="2"/>
  <c r="N57" i="2"/>
  <c r="N61" i="2"/>
  <c r="N65" i="2"/>
  <c r="N69" i="2"/>
  <c r="N73" i="2"/>
  <c r="O73" i="2" s="1"/>
  <c r="N77" i="2"/>
  <c r="N81" i="2"/>
  <c r="N85" i="2"/>
  <c r="N89" i="2"/>
  <c r="N93" i="2"/>
  <c r="N97" i="2"/>
  <c r="O97" i="2" s="1"/>
  <c r="N101" i="2"/>
  <c r="N105" i="2"/>
  <c r="N113" i="2"/>
  <c r="N114" i="2"/>
  <c r="N115" i="2"/>
  <c r="N116" i="2"/>
  <c r="N117" i="2"/>
  <c r="N118" i="2"/>
  <c r="N119" i="2"/>
  <c r="O119" i="2" s="1"/>
  <c r="N120" i="2"/>
  <c r="N121" i="2"/>
  <c r="N122" i="2"/>
  <c r="O122" i="2" s="1"/>
  <c r="N123" i="2"/>
  <c r="O123" i="2" s="1"/>
  <c r="N124" i="2"/>
  <c r="N125" i="2"/>
  <c r="N126" i="2"/>
  <c r="N127" i="2"/>
  <c r="N128" i="2"/>
  <c r="O128" i="2" s="1"/>
  <c r="N129" i="2"/>
  <c r="N130" i="2"/>
  <c r="N131" i="2"/>
  <c r="O131" i="2" s="1"/>
  <c r="N132" i="2"/>
  <c r="N133" i="2"/>
  <c r="N134" i="2"/>
  <c r="O134" i="2" s="1"/>
  <c r="N135" i="2"/>
  <c r="O135" i="2" s="1"/>
  <c r="N136" i="2"/>
  <c r="N137" i="2"/>
  <c r="N138" i="2"/>
  <c r="N15" i="2"/>
  <c r="N20" i="2"/>
  <c r="O20" i="2" s="1"/>
  <c r="N24" i="2"/>
  <c r="N28" i="2"/>
  <c r="N38" i="2"/>
  <c r="O38" i="2" s="1"/>
  <c r="N42" i="2"/>
  <c r="N46" i="2"/>
  <c r="N50" i="2"/>
  <c r="N54" i="2"/>
  <c r="O54" i="2" s="1"/>
  <c r="N58" i="2"/>
  <c r="N62" i="2"/>
  <c r="N66" i="2"/>
  <c r="O66" i="2" s="1"/>
  <c r="N70" i="2"/>
  <c r="N74" i="2"/>
  <c r="O74" i="2" s="1"/>
  <c r="N78" i="2"/>
  <c r="N80" i="2"/>
  <c r="N84" i="2"/>
  <c r="N88" i="2"/>
  <c r="N92" i="2"/>
  <c r="N96" i="2"/>
  <c r="N100" i="2"/>
  <c r="N104" i="2"/>
  <c r="N108" i="2"/>
  <c r="N109" i="2"/>
  <c r="N110" i="2"/>
  <c r="N111" i="2"/>
  <c r="O111" i="2" s="1"/>
  <c r="N112" i="2"/>
  <c r="N139" i="2"/>
  <c r="O139" i="2" s="1"/>
  <c r="N140" i="2"/>
  <c r="N141" i="2"/>
  <c r="N142" i="2"/>
  <c r="N143" i="2"/>
  <c r="O143" i="2" s="1"/>
  <c r="N144" i="2"/>
  <c r="N145" i="2"/>
  <c r="N146" i="2"/>
  <c r="N147" i="2"/>
  <c r="N148" i="2"/>
  <c r="O148" i="2" s="1"/>
  <c r="N149" i="2"/>
  <c r="N150" i="2"/>
  <c r="N151" i="2"/>
  <c r="N152" i="2"/>
  <c r="N154" i="2"/>
  <c r="O154" i="2" s="1"/>
  <c r="N155" i="2"/>
  <c r="N156" i="2"/>
  <c r="N157" i="2"/>
  <c r="O157" i="2" s="1"/>
  <c r="N158" i="2"/>
  <c r="O158" i="2" s="1"/>
  <c r="N159" i="2"/>
  <c r="N160" i="2"/>
  <c r="N161" i="2"/>
  <c r="O161" i="2" s="1"/>
  <c r="N162" i="2"/>
  <c r="N163" i="2"/>
  <c r="N164" i="2"/>
  <c r="N165" i="2"/>
  <c r="O165" i="2" s="1"/>
  <c r="N166" i="2"/>
  <c r="N167" i="2"/>
  <c r="N168" i="2"/>
  <c r="N169" i="2"/>
  <c r="O169" i="2" s="1"/>
  <c r="N170" i="2"/>
  <c r="O170" i="2" s="1"/>
  <c r="N171" i="2"/>
  <c r="N172" i="2"/>
  <c r="N173" i="2"/>
  <c r="O173" i="2" s="1"/>
  <c r="N174" i="2"/>
  <c r="O174" i="2" s="1"/>
  <c r="N175" i="2"/>
  <c r="N176" i="2"/>
  <c r="O176" i="2" s="1"/>
  <c r="N177" i="2"/>
  <c r="O177" i="2" s="1"/>
  <c r="N178" i="2"/>
  <c r="N179" i="2"/>
  <c r="N180" i="2"/>
  <c r="N181" i="2"/>
  <c r="O181" i="2" s="1"/>
  <c r="N182" i="2"/>
  <c r="N183" i="2"/>
  <c r="N184" i="2"/>
  <c r="O184" i="2" s="1"/>
  <c r="N185" i="2"/>
  <c r="O185" i="2" s="1"/>
  <c r="N186" i="2"/>
  <c r="N187" i="2"/>
  <c r="N188" i="2"/>
  <c r="N189" i="2"/>
  <c r="N190" i="2"/>
  <c r="N191" i="2"/>
  <c r="N192" i="2"/>
  <c r="N193" i="2"/>
  <c r="O193" i="2" s="1"/>
  <c r="N194" i="2"/>
  <c r="N195" i="2"/>
  <c r="N196" i="2"/>
  <c r="N197" i="2"/>
  <c r="O197" i="2" s="1"/>
  <c r="N198" i="2"/>
  <c r="O198" i="2" s="1"/>
  <c r="N199" i="2"/>
  <c r="N200" i="2"/>
  <c r="N201" i="2"/>
  <c r="AI201" i="2" s="1"/>
  <c r="AI106" i="2"/>
  <c r="AI90" i="2"/>
  <c r="AI74" i="2"/>
  <c r="AI66" i="2"/>
  <c r="AI38" i="2"/>
  <c r="AI30" i="2"/>
  <c r="AI22" i="2"/>
  <c r="AI13" i="2"/>
  <c r="N17" i="2"/>
  <c r="O17" i="2" s="1"/>
  <c r="AA12" i="2"/>
  <c r="AA7" i="2"/>
  <c r="AA11" i="2"/>
  <c r="AB11" i="2" s="1"/>
  <c r="N2" i="2"/>
  <c r="O2" i="2" s="1"/>
  <c r="AA2" i="2"/>
  <c r="AB2" i="2" s="1"/>
  <c r="N6" i="2"/>
  <c r="O6" i="2" s="1"/>
  <c r="AA8" i="2"/>
  <c r="AB8" i="2" s="1"/>
  <c r="N10" i="2"/>
  <c r="O10" i="2" s="1"/>
  <c r="AI143" i="2"/>
  <c r="AI139" i="2"/>
  <c r="AI123" i="2"/>
  <c r="AI119" i="2"/>
  <c r="AI111" i="2"/>
  <c r="AI107" i="2"/>
  <c r="AI99" i="2"/>
  <c r="AI95" i="2"/>
  <c r="AI91" i="2"/>
  <c r="AI83" i="2"/>
  <c r="AI75" i="2"/>
  <c r="AI67" i="2"/>
  <c r="AI63" i="2"/>
  <c r="AI59" i="2"/>
  <c r="AI51" i="2"/>
  <c r="AI47" i="2"/>
  <c r="AI43" i="2"/>
  <c r="AI31" i="2"/>
  <c r="AI27" i="2"/>
  <c r="AI14" i="2"/>
  <c r="AI197" i="2"/>
  <c r="AI193" i="2"/>
  <c r="AI173" i="2"/>
  <c r="AI169" i="2"/>
  <c r="AI161" i="2"/>
  <c r="AI157" i="2"/>
  <c r="AI200" i="2"/>
  <c r="H2" i="2"/>
  <c r="I2" i="2" s="1"/>
  <c r="H5" i="2"/>
  <c r="I5" i="2" s="1"/>
  <c r="H10" i="2"/>
  <c r="H9" i="2"/>
  <c r="I9" i="2" s="1"/>
  <c r="H6" i="2"/>
  <c r="H4" i="2"/>
  <c r="I4" i="2" s="1"/>
  <c r="H8" i="2"/>
  <c r="H7" i="2"/>
  <c r="H11" i="2"/>
  <c r="AU9" i="2"/>
  <c r="I3" i="2"/>
  <c r="AI196" i="2" l="1"/>
  <c r="O196" i="2"/>
  <c r="AI185" i="2"/>
  <c r="AI194" i="2"/>
  <c r="O194" i="2"/>
  <c r="AI188" i="2"/>
  <c r="O188" i="2"/>
  <c r="AI29" i="2"/>
  <c r="AI199" i="2"/>
  <c r="O199" i="2"/>
  <c r="AI187" i="2"/>
  <c r="O187" i="2"/>
  <c r="AI184" i="2"/>
  <c r="AI192" i="2"/>
  <c r="O192" i="2"/>
  <c r="AI186" i="2"/>
  <c r="O186" i="2"/>
  <c r="AI191" i="2"/>
  <c r="O191" i="2"/>
  <c r="AI190" i="2"/>
  <c r="O190" i="2"/>
  <c r="AI181" i="2"/>
  <c r="AI195" i="2"/>
  <c r="O195" i="2"/>
  <c r="AI189" i="2"/>
  <c r="O189" i="2"/>
  <c r="AI167" i="2"/>
  <c r="O167" i="2"/>
  <c r="AI155" i="2"/>
  <c r="O155" i="2"/>
  <c r="AI158" i="2"/>
  <c r="AI148" i="2"/>
  <c r="AI179" i="2"/>
  <c r="O179" i="2"/>
  <c r="AI165" i="2"/>
  <c r="AI178" i="2"/>
  <c r="O178" i="2"/>
  <c r="AI172" i="2"/>
  <c r="O172" i="2"/>
  <c r="AI166" i="2"/>
  <c r="O166" i="2"/>
  <c r="AI160" i="2"/>
  <c r="O160" i="2"/>
  <c r="AI147" i="2"/>
  <c r="O147" i="2"/>
  <c r="AI170" i="2"/>
  <c r="AI183" i="2"/>
  <c r="O183" i="2"/>
  <c r="AI171" i="2"/>
  <c r="O171" i="2"/>
  <c r="AI159" i="2"/>
  <c r="O159" i="2"/>
  <c r="AI152" i="2"/>
  <c r="O152" i="2"/>
  <c r="AI146" i="2"/>
  <c r="O146" i="2"/>
  <c r="AI174" i="2"/>
  <c r="AI182" i="2"/>
  <c r="O182" i="2"/>
  <c r="AI151" i="2"/>
  <c r="O151" i="2"/>
  <c r="AI145" i="2"/>
  <c r="O145" i="2"/>
  <c r="AI164" i="2"/>
  <c r="O164" i="2"/>
  <c r="AI177" i="2"/>
  <c r="AI131" i="2"/>
  <c r="AI176" i="2"/>
  <c r="AI175" i="2"/>
  <c r="O175" i="2"/>
  <c r="AI163" i="2"/>
  <c r="O163" i="2"/>
  <c r="AI150" i="2"/>
  <c r="O150" i="2"/>
  <c r="AI180" i="2"/>
  <c r="O180" i="2"/>
  <c r="AI168" i="2"/>
  <c r="O168" i="2"/>
  <c r="AI162" i="2"/>
  <c r="O162" i="2"/>
  <c r="AI156" i="2"/>
  <c r="O156" i="2"/>
  <c r="AI149" i="2"/>
  <c r="O149" i="2"/>
  <c r="AI154" i="2"/>
  <c r="AI128" i="2"/>
  <c r="AI153" i="2"/>
  <c r="AI110" i="2"/>
  <c r="O110" i="2"/>
  <c r="AI70" i="2"/>
  <c r="O70" i="2"/>
  <c r="AI133" i="2"/>
  <c r="O133" i="2"/>
  <c r="AI93" i="2"/>
  <c r="O93" i="2"/>
  <c r="AI45" i="2"/>
  <c r="O45" i="2"/>
  <c r="AI35" i="2"/>
  <c r="O35" i="2"/>
  <c r="AI79" i="2"/>
  <c r="AV9" i="2"/>
  <c r="AB7" i="2"/>
  <c r="AI96" i="2"/>
  <c r="O96" i="2"/>
  <c r="AI50" i="2"/>
  <c r="AJ50" i="2" s="1"/>
  <c r="O50" i="2"/>
  <c r="AI116" i="2"/>
  <c r="O116" i="2"/>
  <c r="AI82" i="2"/>
  <c r="O82" i="2"/>
  <c r="AI56" i="2"/>
  <c r="AK56" i="2" s="1"/>
  <c r="O56" i="2"/>
  <c r="AI36" i="2"/>
  <c r="O36" i="2"/>
  <c r="AI20" i="2"/>
  <c r="AI46" i="2"/>
  <c r="O46" i="2"/>
  <c r="AI121" i="2"/>
  <c r="O121" i="2"/>
  <c r="AI76" i="2"/>
  <c r="O76" i="2"/>
  <c r="AI103" i="2"/>
  <c r="O103" i="2"/>
  <c r="AI122" i="2"/>
  <c r="AI141" i="2"/>
  <c r="O141" i="2"/>
  <c r="AI109" i="2"/>
  <c r="O109" i="2"/>
  <c r="AI88" i="2"/>
  <c r="AK88" i="2" s="1"/>
  <c r="O88" i="2"/>
  <c r="AI42" i="2"/>
  <c r="O42" i="2"/>
  <c r="AI138" i="2"/>
  <c r="O138" i="2"/>
  <c r="AI132" i="2"/>
  <c r="AJ132" i="2" s="1"/>
  <c r="O132" i="2"/>
  <c r="AI126" i="2"/>
  <c r="AJ126" i="2" s="1"/>
  <c r="O126" i="2"/>
  <c r="AI120" i="2"/>
  <c r="O120" i="2"/>
  <c r="AI114" i="2"/>
  <c r="AK114" i="2" s="1"/>
  <c r="O114" i="2"/>
  <c r="AI89" i="2"/>
  <c r="O89" i="2"/>
  <c r="AI65" i="2"/>
  <c r="O65" i="2"/>
  <c r="AI41" i="2"/>
  <c r="AK41" i="2" s="1"/>
  <c r="O41" i="2"/>
  <c r="AI34" i="2"/>
  <c r="O34" i="2"/>
  <c r="AI21" i="2"/>
  <c r="O21" i="2"/>
  <c r="AI25" i="2"/>
  <c r="AK25" i="2" s="1"/>
  <c r="O25" i="2"/>
  <c r="AI135" i="2"/>
  <c r="AI54" i="2"/>
  <c r="AI140" i="2"/>
  <c r="O140" i="2"/>
  <c r="AI108" i="2"/>
  <c r="AJ108" i="2" s="1"/>
  <c r="O108" i="2"/>
  <c r="AI84" i="2"/>
  <c r="O84" i="2"/>
  <c r="AI62" i="2"/>
  <c r="O62" i="2"/>
  <c r="AI137" i="2"/>
  <c r="AJ137" i="2" s="1"/>
  <c r="O137" i="2"/>
  <c r="AI125" i="2"/>
  <c r="O125" i="2"/>
  <c r="AI113" i="2"/>
  <c r="O113" i="2"/>
  <c r="AI85" i="2"/>
  <c r="AK85" i="2" s="1"/>
  <c r="O85" i="2"/>
  <c r="AI61" i="2"/>
  <c r="O61" i="2"/>
  <c r="AI94" i="2"/>
  <c r="O94" i="2"/>
  <c r="AI68" i="2"/>
  <c r="AK68" i="2" s="1"/>
  <c r="O68" i="2"/>
  <c r="AI44" i="2"/>
  <c r="O44" i="2"/>
  <c r="AI33" i="2"/>
  <c r="O33" i="2"/>
  <c r="AI18" i="2"/>
  <c r="AK18" i="2" s="1"/>
  <c r="O18" i="2"/>
  <c r="AI71" i="2"/>
  <c r="O71" i="2"/>
  <c r="AI16" i="2"/>
  <c r="O16" i="2"/>
  <c r="AI12" i="2"/>
  <c r="AK12" i="2" s="1"/>
  <c r="AB12" i="2"/>
  <c r="AI142" i="2"/>
  <c r="O142" i="2"/>
  <c r="AI92" i="2"/>
  <c r="O92" i="2"/>
  <c r="AI127" i="2"/>
  <c r="AJ127" i="2" s="1"/>
  <c r="O127" i="2"/>
  <c r="AI69" i="2"/>
  <c r="O69" i="2"/>
  <c r="AI102" i="2"/>
  <c r="O102" i="2"/>
  <c r="AI52" i="2"/>
  <c r="AJ52" i="2" s="1"/>
  <c r="O52" i="2"/>
  <c r="AI26" i="2"/>
  <c r="O26" i="2"/>
  <c r="AI55" i="2"/>
  <c r="O55" i="2"/>
  <c r="AI134" i="2"/>
  <c r="AJ134" i="2" s="1"/>
  <c r="AB134" i="2"/>
  <c r="AI11" i="2"/>
  <c r="AK11" i="2" s="1"/>
  <c r="AI104" i="2"/>
  <c r="O104" i="2"/>
  <c r="AI80" i="2"/>
  <c r="O80" i="2"/>
  <c r="AI58" i="2"/>
  <c r="O58" i="2"/>
  <c r="AI28" i="2"/>
  <c r="O28" i="2"/>
  <c r="AI136" i="2"/>
  <c r="O136" i="2"/>
  <c r="AI130" i="2"/>
  <c r="O130" i="2"/>
  <c r="AI124" i="2"/>
  <c r="O124" i="2"/>
  <c r="AI118" i="2"/>
  <c r="O118" i="2"/>
  <c r="AI105" i="2"/>
  <c r="O105" i="2"/>
  <c r="AI81" i="2"/>
  <c r="O81" i="2"/>
  <c r="AI57" i="2"/>
  <c r="O57" i="2"/>
  <c r="AI23" i="2"/>
  <c r="O23" i="2"/>
  <c r="AI64" i="2"/>
  <c r="O64" i="2"/>
  <c r="AI40" i="2"/>
  <c r="O40" i="2"/>
  <c r="AI32" i="2"/>
  <c r="O32" i="2"/>
  <c r="AI15" i="2"/>
  <c r="O15" i="2"/>
  <c r="AI115" i="2"/>
  <c r="O115" i="2"/>
  <c r="AI98" i="2"/>
  <c r="AB98" i="2"/>
  <c r="AI144" i="2"/>
  <c r="O144" i="2"/>
  <c r="AI112" i="2"/>
  <c r="O112" i="2"/>
  <c r="AI100" i="2"/>
  <c r="O100" i="2"/>
  <c r="AI78" i="2"/>
  <c r="O78" i="2"/>
  <c r="AI24" i="2"/>
  <c r="O24" i="2"/>
  <c r="AI129" i="2"/>
  <c r="O129" i="2"/>
  <c r="AI117" i="2"/>
  <c r="O117" i="2"/>
  <c r="AI101" i="2"/>
  <c r="O101" i="2"/>
  <c r="AI77" i="2"/>
  <c r="O77" i="2"/>
  <c r="AI53" i="2"/>
  <c r="O53" i="2"/>
  <c r="AI86" i="2"/>
  <c r="O86" i="2"/>
  <c r="AI60" i="2"/>
  <c r="O60" i="2"/>
  <c r="AI37" i="2"/>
  <c r="O37" i="2"/>
  <c r="AI87" i="2"/>
  <c r="O87" i="2"/>
  <c r="AI39" i="2"/>
  <c r="O39" i="2"/>
  <c r="AT9" i="2"/>
  <c r="O7" i="2"/>
  <c r="AI17" i="2"/>
  <c r="AI97" i="2"/>
  <c r="AK97" i="2" s="1"/>
  <c r="AI73" i="2"/>
  <c r="AI49" i="2"/>
  <c r="AK49" i="2" s="1"/>
  <c r="AI72" i="2"/>
  <c r="AI48" i="2"/>
  <c r="AJ48" i="2" s="1"/>
  <c r="AI19" i="2"/>
  <c r="AT7" i="2"/>
  <c r="AI6" i="2"/>
  <c r="AV8" i="2"/>
  <c r="AT8" i="2"/>
  <c r="AV7" i="2"/>
  <c r="AV5" i="2"/>
  <c r="T2" i="2"/>
  <c r="AI2" i="2" s="1"/>
  <c r="AV6" i="2"/>
  <c r="AI3" i="2"/>
  <c r="AK3" i="2" s="1"/>
  <c r="AZ3" i="2" s="1"/>
  <c r="AT5" i="2"/>
  <c r="AI198" i="2"/>
  <c r="AA203" i="2"/>
  <c r="AT6" i="2"/>
  <c r="N203" i="2"/>
  <c r="AJ194" i="2"/>
  <c r="AK194" i="2"/>
  <c r="AJ178" i="2"/>
  <c r="AK178" i="2"/>
  <c r="AJ166" i="2"/>
  <c r="AK166" i="2"/>
  <c r="AJ145" i="2"/>
  <c r="AK145" i="2"/>
  <c r="AK104" i="2"/>
  <c r="AJ104" i="2"/>
  <c r="AJ201" i="2"/>
  <c r="AK201" i="2"/>
  <c r="AJ152" i="2"/>
  <c r="AK152" i="2"/>
  <c r="AJ110" i="2"/>
  <c r="AK110" i="2"/>
  <c r="AK17" i="2"/>
  <c r="AJ17" i="2"/>
  <c r="AJ196" i="2"/>
  <c r="AK196" i="2"/>
  <c r="AJ192" i="2"/>
  <c r="AK192" i="2"/>
  <c r="AJ188" i="2"/>
  <c r="AK188" i="2"/>
  <c r="AJ180" i="2"/>
  <c r="AK180" i="2"/>
  <c r="AJ172" i="2"/>
  <c r="AK172" i="2"/>
  <c r="AJ168" i="2"/>
  <c r="AK168" i="2"/>
  <c r="AJ164" i="2"/>
  <c r="AK164" i="2"/>
  <c r="AJ160" i="2"/>
  <c r="AK160" i="2"/>
  <c r="AJ156" i="2"/>
  <c r="AK156" i="2"/>
  <c r="AJ151" i="2"/>
  <c r="AK151" i="2"/>
  <c r="AJ147" i="2"/>
  <c r="AK147" i="2"/>
  <c r="AJ109" i="2"/>
  <c r="AK109" i="2"/>
  <c r="AK96" i="2"/>
  <c r="AJ96" i="2"/>
  <c r="AK80" i="2"/>
  <c r="AJ80" i="2"/>
  <c r="AK50" i="2"/>
  <c r="AK28" i="2"/>
  <c r="AJ28" i="2"/>
  <c r="AK138" i="2"/>
  <c r="AJ138" i="2"/>
  <c r="AJ130" i="2"/>
  <c r="AK130" i="2"/>
  <c r="AK126" i="2"/>
  <c r="AJ118" i="2"/>
  <c r="AK118" i="2"/>
  <c r="AJ114" i="2"/>
  <c r="AK81" i="2"/>
  <c r="AJ81" i="2"/>
  <c r="AK65" i="2"/>
  <c r="AJ65" i="2"/>
  <c r="AJ49" i="2"/>
  <c r="AK23" i="2"/>
  <c r="AJ23" i="2"/>
  <c r="AK82" i="2"/>
  <c r="AJ82" i="2"/>
  <c r="AK64" i="2"/>
  <c r="AJ64" i="2"/>
  <c r="AK48" i="2"/>
  <c r="AK36" i="2"/>
  <c r="AJ36" i="2"/>
  <c r="AK32" i="2"/>
  <c r="AJ32" i="2"/>
  <c r="AK21" i="2"/>
  <c r="AJ21" i="2"/>
  <c r="AJ199" i="2"/>
  <c r="AK199" i="2"/>
  <c r="AJ195" i="2"/>
  <c r="AK195" i="2"/>
  <c r="AJ191" i="2"/>
  <c r="AK191" i="2"/>
  <c r="AJ187" i="2"/>
  <c r="AK187" i="2"/>
  <c r="AJ183" i="2"/>
  <c r="AK183" i="2"/>
  <c r="AJ179" i="2"/>
  <c r="AK179" i="2"/>
  <c r="AJ175" i="2"/>
  <c r="AK175" i="2"/>
  <c r="AJ171" i="2"/>
  <c r="AK171" i="2"/>
  <c r="AJ167" i="2"/>
  <c r="AK167" i="2"/>
  <c r="AJ163" i="2"/>
  <c r="AK163" i="2"/>
  <c r="AJ159" i="2"/>
  <c r="AK159" i="2"/>
  <c r="AJ155" i="2"/>
  <c r="AK155" i="2"/>
  <c r="AJ150" i="2"/>
  <c r="AK150" i="2"/>
  <c r="AJ146" i="2"/>
  <c r="AK146" i="2"/>
  <c r="AJ142" i="2"/>
  <c r="AK142" i="2"/>
  <c r="AJ112" i="2"/>
  <c r="AK112" i="2"/>
  <c r="AK92" i="2"/>
  <c r="AJ92" i="2"/>
  <c r="AK78" i="2"/>
  <c r="AJ78" i="2"/>
  <c r="AK62" i="2"/>
  <c r="AJ62" i="2"/>
  <c r="AK46" i="2"/>
  <c r="AJ46" i="2"/>
  <c r="AK24" i="2"/>
  <c r="AJ24" i="2"/>
  <c r="AJ133" i="2"/>
  <c r="AK133" i="2"/>
  <c r="AJ129" i="2"/>
  <c r="AK129" i="2"/>
  <c r="AJ125" i="2"/>
  <c r="AK125" i="2"/>
  <c r="AJ121" i="2"/>
  <c r="AK121" i="2"/>
  <c r="AJ117" i="2"/>
  <c r="AK117" i="2"/>
  <c r="AJ113" i="2"/>
  <c r="AK113" i="2"/>
  <c r="AK93" i="2"/>
  <c r="AJ93" i="2"/>
  <c r="AK77" i="2"/>
  <c r="AJ77" i="2"/>
  <c r="AK61" i="2"/>
  <c r="AJ61" i="2"/>
  <c r="AK45" i="2"/>
  <c r="AJ45" i="2"/>
  <c r="AK19" i="2"/>
  <c r="AJ19" i="2"/>
  <c r="AK94" i="2"/>
  <c r="AJ94" i="2"/>
  <c r="AK76" i="2"/>
  <c r="AJ76" i="2"/>
  <c r="AK60" i="2"/>
  <c r="AJ60" i="2"/>
  <c r="AK44" i="2"/>
  <c r="AJ44" i="2"/>
  <c r="AK35" i="2"/>
  <c r="AJ35" i="2"/>
  <c r="AJ18" i="2"/>
  <c r="AK103" i="2"/>
  <c r="AJ103" i="2"/>
  <c r="AK87" i="2"/>
  <c r="AJ87" i="2"/>
  <c r="AK71" i="2"/>
  <c r="AJ71" i="2"/>
  <c r="AK55" i="2"/>
  <c r="AJ55" i="2"/>
  <c r="AK39" i="2"/>
  <c r="AJ39" i="2"/>
  <c r="AK16" i="2"/>
  <c r="AJ16" i="2"/>
  <c r="AJ182" i="2"/>
  <c r="AK182" i="2"/>
  <c r="AJ162" i="2"/>
  <c r="AK162" i="2"/>
  <c r="AJ141" i="2"/>
  <c r="AK141" i="2"/>
  <c r="AK42" i="2"/>
  <c r="AJ42" i="2"/>
  <c r="AJ136" i="2"/>
  <c r="AK136" i="2"/>
  <c r="AJ124" i="2"/>
  <c r="AK124" i="2"/>
  <c r="AJ120" i="2"/>
  <c r="AK120" i="2"/>
  <c r="AK105" i="2"/>
  <c r="AJ105" i="2"/>
  <c r="AK89" i="2"/>
  <c r="AJ89" i="2"/>
  <c r="AK73" i="2"/>
  <c r="AJ73" i="2"/>
  <c r="AK57" i="2"/>
  <c r="AJ57" i="2"/>
  <c r="AK72" i="2"/>
  <c r="AJ72" i="2"/>
  <c r="AJ56" i="2"/>
  <c r="AK40" i="2"/>
  <c r="AJ40" i="2"/>
  <c r="AK34" i="2"/>
  <c r="AJ34" i="2"/>
  <c r="AJ198" i="2"/>
  <c r="AK198" i="2"/>
  <c r="AJ149" i="2"/>
  <c r="AK149" i="2"/>
  <c r="AJ140" i="2"/>
  <c r="AK140" i="2"/>
  <c r="AK70" i="2"/>
  <c r="AJ70" i="2"/>
  <c r="AK101" i="2"/>
  <c r="AJ101" i="2"/>
  <c r="AJ85" i="2"/>
  <c r="AK69" i="2"/>
  <c r="AJ69" i="2"/>
  <c r="AK53" i="2"/>
  <c r="AJ53" i="2"/>
  <c r="AK102" i="2"/>
  <c r="AJ102" i="2"/>
  <c r="AK37" i="2"/>
  <c r="AJ37" i="2"/>
  <c r="AI10" i="2"/>
  <c r="AK10" i="2" s="1"/>
  <c r="AL10" i="2" s="1"/>
  <c r="AJ157" i="2"/>
  <c r="AK157" i="2"/>
  <c r="AJ173" i="2"/>
  <c r="AK173" i="2"/>
  <c r="AJ189" i="2"/>
  <c r="AK189" i="2"/>
  <c r="AK51" i="2"/>
  <c r="AJ51" i="2"/>
  <c r="AK67" i="2"/>
  <c r="AJ67" i="2"/>
  <c r="AK83" i="2"/>
  <c r="AJ83" i="2"/>
  <c r="AK99" i="2"/>
  <c r="AJ99" i="2"/>
  <c r="AJ115" i="2"/>
  <c r="AK115" i="2"/>
  <c r="AJ131" i="2"/>
  <c r="AK131" i="2"/>
  <c r="AK38" i="2"/>
  <c r="AJ38" i="2"/>
  <c r="AK74" i="2"/>
  <c r="AJ74" i="2"/>
  <c r="AK106" i="2"/>
  <c r="AJ106" i="2"/>
  <c r="AJ161" i="2"/>
  <c r="AK161" i="2"/>
  <c r="AJ177" i="2"/>
  <c r="AK177" i="2"/>
  <c r="AJ193" i="2"/>
  <c r="AK193" i="2"/>
  <c r="AJ119" i="2"/>
  <c r="AK119" i="2"/>
  <c r="AJ135" i="2"/>
  <c r="AK135" i="2"/>
  <c r="AK13" i="2"/>
  <c r="AJ13" i="2"/>
  <c r="AJ165" i="2"/>
  <c r="AK165" i="2"/>
  <c r="AJ181" i="2"/>
  <c r="AK181" i="2"/>
  <c r="AJ197" i="2"/>
  <c r="AK197" i="2"/>
  <c r="AK27" i="2"/>
  <c r="AJ27" i="2"/>
  <c r="AK43" i="2"/>
  <c r="AJ43" i="2"/>
  <c r="AK59" i="2"/>
  <c r="AJ59" i="2"/>
  <c r="AK75" i="2"/>
  <c r="AJ75" i="2"/>
  <c r="AK91" i="2"/>
  <c r="AJ91" i="2"/>
  <c r="AJ107" i="2"/>
  <c r="AK107" i="2"/>
  <c r="AJ123" i="2"/>
  <c r="AK123" i="2"/>
  <c r="AJ139" i="2"/>
  <c r="AK139" i="2"/>
  <c r="AJ176" i="2"/>
  <c r="AK176" i="2"/>
  <c r="AK22" i="2"/>
  <c r="AJ22" i="2"/>
  <c r="AK54" i="2"/>
  <c r="AJ54" i="2"/>
  <c r="AK90" i="2"/>
  <c r="AJ90" i="2"/>
  <c r="AJ122" i="2"/>
  <c r="AK122" i="2"/>
  <c r="AJ154" i="2"/>
  <c r="AK154" i="2"/>
  <c r="AJ170" i="2"/>
  <c r="AK170" i="2"/>
  <c r="AJ186" i="2"/>
  <c r="AK186" i="2"/>
  <c r="AK15" i="2"/>
  <c r="AJ15" i="2"/>
  <c r="AJ128" i="2"/>
  <c r="AK128" i="2"/>
  <c r="AJ144" i="2"/>
  <c r="AK144" i="2"/>
  <c r="AK86" i="2"/>
  <c r="AJ86" i="2"/>
  <c r="AK29" i="2"/>
  <c r="AJ29" i="2"/>
  <c r="AJ200" i="2"/>
  <c r="AK200" i="2"/>
  <c r="AJ169" i="2"/>
  <c r="AK169" i="2"/>
  <c r="AJ185" i="2"/>
  <c r="AK185" i="2"/>
  <c r="AK14" i="2"/>
  <c r="AJ14" i="2"/>
  <c r="AK31" i="2"/>
  <c r="AJ31" i="2"/>
  <c r="AK47" i="2"/>
  <c r="AJ47" i="2"/>
  <c r="AK63" i="2"/>
  <c r="AJ63" i="2"/>
  <c r="AK79" i="2"/>
  <c r="AJ79" i="2"/>
  <c r="AK95" i="2"/>
  <c r="AJ95" i="2"/>
  <c r="AJ111" i="2"/>
  <c r="AK111" i="2"/>
  <c r="AK127" i="2"/>
  <c r="AJ143" i="2"/>
  <c r="AK143" i="2"/>
  <c r="AJ184" i="2"/>
  <c r="AK184" i="2"/>
  <c r="AK30" i="2"/>
  <c r="AJ30" i="2"/>
  <c r="AK66" i="2"/>
  <c r="AJ66" i="2"/>
  <c r="AK98" i="2"/>
  <c r="AJ98" i="2"/>
  <c r="AK134" i="2"/>
  <c r="AJ158" i="2"/>
  <c r="AK158" i="2"/>
  <c r="AJ174" i="2"/>
  <c r="AK174" i="2"/>
  <c r="AJ190" i="2"/>
  <c r="AK190" i="2"/>
  <c r="AK20" i="2"/>
  <c r="AJ20" i="2"/>
  <c r="AK52" i="2"/>
  <c r="AJ68" i="2"/>
  <c r="AK84" i="2"/>
  <c r="AJ84" i="2"/>
  <c r="AK100" i="2"/>
  <c r="AJ100" i="2"/>
  <c r="AJ116" i="2"/>
  <c r="AK116" i="2"/>
  <c r="AJ148" i="2"/>
  <c r="AK148" i="2"/>
  <c r="AK26" i="2"/>
  <c r="AJ26" i="2"/>
  <c r="AK58" i="2"/>
  <c r="AJ58" i="2"/>
  <c r="AK33" i="2"/>
  <c r="AJ33" i="2"/>
  <c r="AS6" i="2"/>
  <c r="AU7" i="2"/>
  <c r="AI5" i="2"/>
  <c r="AJ5" i="2" s="1"/>
  <c r="AI4" i="2"/>
  <c r="AJ4" i="2" s="1"/>
  <c r="AI9" i="2"/>
  <c r="AJ9" i="2" s="1"/>
  <c r="AS8" i="2"/>
  <c r="I10" i="2"/>
  <c r="AS5" i="2"/>
  <c r="I7" i="2"/>
  <c r="AI7" i="2"/>
  <c r="AK7" i="2" s="1"/>
  <c r="BF7" i="2" s="1"/>
  <c r="AI8" i="2"/>
  <c r="AJ8" i="2" s="1"/>
  <c r="AS7" i="2"/>
  <c r="H203" i="2"/>
  <c r="AS9" i="2"/>
  <c r="AJ11" i="2"/>
  <c r="AJ10" i="2"/>
  <c r="AZ11" i="2"/>
  <c r="BF11" i="2"/>
  <c r="BL11" i="2"/>
  <c r="BS11" i="2"/>
  <c r="AO11" i="2"/>
  <c r="BA11" i="2"/>
  <c r="BC11" i="2" s="1"/>
  <c r="BG11" i="2"/>
  <c r="BM11" i="2"/>
  <c r="BT11" i="2"/>
  <c r="AL11" i="2"/>
  <c r="AN11" i="2"/>
  <c r="AM11" i="2"/>
  <c r="BA10" i="2"/>
  <c r="BG10" i="2"/>
  <c r="BM10" i="2"/>
  <c r="BT10" i="2"/>
  <c r="BS10" i="2"/>
  <c r="AN10" i="2"/>
  <c r="BF10" i="2"/>
  <c r="AZ10" i="2"/>
  <c r="AK6" i="2"/>
  <c r="AJ6" i="2"/>
  <c r="AU5" i="2"/>
  <c r="BL10" i="2" l="1"/>
  <c r="BF3" i="2"/>
  <c r="AK153" i="2"/>
  <c r="AJ153" i="2"/>
  <c r="AK132" i="2"/>
  <c r="AM10" i="2"/>
  <c r="AJ25" i="2"/>
  <c r="AJ12" i="2"/>
  <c r="AJ97" i="2"/>
  <c r="AJ41" i="2"/>
  <c r="AJ88" i="2"/>
  <c r="AK137" i="2"/>
  <c r="AK108" i="2"/>
  <c r="AO10" i="2"/>
  <c r="U2" i="2"/>
  <c r="AU8" i="2"/>
  <c r="AU6" i="2"/>
  <c r="BS3" i="2"/>
  <c r="T203" i="2"/>
  <c r="BA3" i="2"/>
  <c r="AO3" i="2"/>
  <c r="AL3" i="2"/>
  <c r="BM3" i="2"/>
  <c r="AN3" i="2"/>
  <c r="BT3" i="2"/>
  <c r="BG3" i="2"/>
  <c r="AJ3" i="2"/>
  <c r="AM3" i="2"/>
  <c r="BL3" i="2"/>
  <c r="AZ134" i="2"/>
  <c r="BF134" i="2"/>
  <c r="BL134" i="2"/>
  <c r="BS134" i="2"/>
  <c r="BA134" i="2"/>
  <c r="BC134" i="2" s="1"/>
  <c r="BG134" i="2"/>
  <c r="BM134" i="2"/>
  <c r="BO134" i="2" s="1"/>
  <c r="BT134" i="2"/>
  <c r="AN134" i="2"/>
  <c r="AO134" i="2"/>
  <c r="AM134" i="2"/>
  <c r="AL134" i="2"/>
  <c r="AZ98" i="2"/>
  <c r="BF98" i="2"/>
  <c r="BL98" i="2"/>
  <c r="BS98" i="2"/>
  <c r="BA98" i="2"/>
  <c r="BC98" i="2" s="1"/>
  <c r="BG98" i="2"/>
  <c r="BM98" i="2"/>
  <c r="BO98" i="2" s="1"/>
  <c r="BT98" i="2"/>
  <c r="AO98" i="2"/>
  <c r="AL98" i="2"/>
  <c r="AM98" i="2"/>
  <c r="AN98" i="2"/>
  <c r="AZ184" i="2"/>
  <c r="BF184" i="2"/>
  <c r="BL184" i="2"/>
  <c r="BS184" i="2"/>
  <c r="BT184" i="2"/>
  <c r="BA184" i="2"/>
  <c r="BC184" i="2" s="1"/>
  <c r="BG184" i="2"/>
  <c r="BM184" i="2"/>
  <c r="BO184" i="2" s="1"/>
  <c r="AL184" i="2"/>
  <c r="AM184" i="2"/>
  <c r="AN184" i="2"/>
  <c r="AO184" i="2"/>
  <c r="AZ79" i="2"/>
  <c r="BF79" i="2"/>
  <c r="BL79" i="2"/>
  <c r="BS79" i="2"/>
  <c r="BA79" i="2"/>
  <c r="BC79" i="2" s="1"/>
  <c r="BG79" i="2"/>
  <c r="BM79" i="2"/>
  <c r="BO79" i="2" s="1"/>
  <c r="BT79" i="2"/>
  <c r="AO79" i="2"/>
  <c r="AL79" i="2"/>
  <c r="AM79" i="2"/>
  <c r="AN79" i="2"/>
  <c r="BF14" i="2"/>
  <c r="BM14" i="2"/>
  <c r="BO14" i="2" s="1"/>
  <c r="AZ14" i="2"/>
  <c r="BG14" i="2"/>
  <c r="BA14" i="2"/>
  <c r="BC14" i="2" s="1"/>
  <c r="BS14" i="2"/>
  <c r="BL14" i="2"/>
  <c r="BT14" i="2"/>
  <c r="AO14" i="2"/>
  <c r="AL14" i="2"/>
  <c r="AM14" i="2"/>
  <c r="AN14" i="2"/>
  <c r="AZ200" i="2"/>
  <c r="BF200" i="2"/>
  <c r="BL200" i="2"/>
  <c r="BS200" i="2"/>
  <c r="BT200" i="2"/>
  <c r="BV200" i="2" s="1"/>
  <c r="BA200" i="2"/>
  <c r="BC200" i="2" s="1"/>
  <c r="BG200" i="2"/>
  <c r="BI200" i="2" s="1"/>
  <c r="BM200" i="2"/>
  <c r="BO200" i="2" s="1"/>
  <c r="AL200" i="2"/>
  <c r="AM200" i="2"/>
  <c r="AN200" i="2"/>
  <c r="AO200" i="2"/>
  <c r="AZ29" i="2"/>
  <c r="BF29" i="2"/>
  <c r="BL29" i="2"/>
  <c r="BS29" i="2"/>
  <c r="BT29" i="2"/>
  <c r="BM29" i="2"/>
  <c r="BO29" i="2" s="1"/>
  <c r="BA29" i="2"/>
  <c r="BC29" i="2" s="1"/>
  <c r="BG29" i="2"/>
  <c r="AO29" i="2"/>
  <c r="AL29" i="2"/>
  <c r="AM29" i="2"/>
  <c r="AN29" i="2"/>
  <c r="BA128" i="2"/>
  <c r="BC128" i="2" s="1"/>
  <c r="BG128" i="2"/>
  <c r="BM128" i="2"/>
  <c r="BO128" i="2" s="1"/>
  <c r="BT128" i="2"/>
  <c r="BF128" i="2"/>
  <c r="BL128" i="2"/>
  <c r="BS128" i="2"/>
  <c r="AZ128" i="2"/>
  <c r="AN128" i="2"/>
  <c r="AO128" i="2"/>
  <c r="AM128" i="2"/>
  <c r="AL128" i="2"/>
  <c r="BL15" i="2"/>
  <c r="BT15" i="2"/>
  <c r="BF15" i="2"/>
  <c r="BM15" i="2"/>
  <c r="BO15" i="2" s="1"/>
  <c r="AZ15" i="2"/>
  <c r="BG15" i="2"/>
  <c r="BA15" i="2"/>
  <c r="BC15" i="2" s="1"/>
  <c r="BS15" i="2"/>
  <c r="AO15" i="2"/>
  <c r="AL15" i="2"/>
  <c r="AM15" i="2"/>
  <c r="AN15" i="2"/>
  <c r="AZ154" i="2"/>
  <c r="BF154" i="2"/>
  <c r="BL154" i="2"/>
  <c r="BS154" i="2"/>
  <c r="BG154" i="2"/>
  <c r="BM154" i="2"/>
  <c r="BO154" i="2" s="1"/>
  <c r="BT154" i="2"/>
  <c r="BA154" i="2"/>
  <c r="BC154" i="2" s="1"/>
  <c r="AL154" i="2"/>
  <c r="AM154" i="2"/>
  <c r="AN154" i="2"/>
  <c r="AO154" i="2"/>
  <c r="AZ107" i="2"/>
  <c r="BF107" i="2"/>
  <c r="BL107" i="2"/>
  <c r="BS107" i="2"/>
  <c r="BA107" i="2"/>
  <c r="BC107" i="2" s="1"/>
  <c r="BG107" i="2"/>
  <c r="BM107" i="2"/>
  <c r="BO107" i="2" s="1"/>
  <c r="BT107" i="2"/>
  <c r="AL107" i="2"/>
  <c r="AN107" i="2"/>
  <c r="AO107" i="2"/>
  <c r="AM107" i="2"/>
  <c r="AZ91" i="2"/>
  <c r="BF91" i="2"/>
  <c r="BL91" i="2"/>
  <c r="BS91" i="2"/>
  <c r="BA91" i="2"/>
  <c r="BC91" i="2" s="1"/>
  <c r="BG91" i="2"/>
  <c r="BM91" i="2"/>
  <c r="BO91" i="2" s="1"/>
  <c r="BT91" i="2"/>
  <c r="AO91" i="2"/>
  <c r="AL91" i="2"/>
  <c r="AM91" i="2"/>
  <c r="AN91" i="2"/>
  <c r="AZ27" i="2"/>
  <c r="BG27" i="2"/>
  <c r="BA27" i="2"/>
  <c r="BC27" i="2" s="1"/>
  <c r="BS27" i="2"/>
  <c r="BF27" i="2"/>
  <c r="BL27" i="2"/>
  <c r="BM27" i="2"/>
  <c r="BO27" i="2" s="1"/>
  <c r="AO27" i="2"/>
  <c r="AL27" i="2"/>
  <c r="AM27" i="2"/>
  <c r="BT27" i="2"/>
  <c r="AN27" i="2"/>
  <c r="AZ165" i="2"/>
  <c r="BF165" i="2"/>
  <c r="BL165" i="2"/>
  <c r="BS165" i="2"/>
  <c r="BA165" i="2"/>
  <c r="BC165" i="2" s="1"/>
  <c r="BG165" i="2"/>
  <c r="BM165" i="2"/>
  <c r="BO165" i="2" s="1"/>
  <c r="BT165" i="2"/>
  <c r="AL165" i="2"/>
  <c r="AM165" i="2"/>
  <c r="AN165" i="2"/>
  <c r="AO165" i="2"/>
  <c r="BA13" i="2"/>
  <c r="BC13" i="2" s="1"/>
  <c r="BG13" i="2"/>
  <c r="BM13" i="2"/>
  <c r="BO13" i="2" s="1"/>
  <c r="BT13" i="2"/>
  <c r="AZ13" i="2"/>
  <c r="BS13" i="2"/>
  <c r="BL13" i="2"/>
  <c r="BF13" i="2"/>
  <c r="AO13" i="2"/>
  <c r="AL13" i="2"/>
  <c r="AM13" i="2"/>
  <c r="AN13" i="2"/>
  <c r="AZ193" i="2"/>
  <c r="BF193" i="2"/>
  <c r="BL193" i="2"/>
  <c r="BS193" i="2"/>
  <c r="BA193" i="2"/>
  <c r="BC193" i="2" s="1"/>
  <c r="BG193" i="2"/>
  <c r="BM193" i="2"/>
  <c r="BO193" i="2" s="1"/>
  <c r="BT193" i="2"/>
  <c r="AL193" i="2"/>
  <c r="AM193" i="2"/>
  <c r="AN193" i="2"/>
  <c r="AO193" i="2"/>
  <c r="AZ83" i="2"/>
  <c r="BF83" i="2"/>
  <c r="BL83" i="2"/>
  <c r="BS83" i="2"/>
  <c r="BA83" i="2"/>
  <c r="BC83" i="2" s="1"/>
  <c r="BG83" i="2"/>
  <c r="BM83" i="2"/>
  <c r="BO83" i="2" s="1"/>
  <c r="BT83" i="2"/>
  <c r="AO83" i="2"/>
  <c r="AL83" i="2"/>
  <c r="AM83" i="2"/>
  <c r="AN83" i="2"/>
  <c r="AZ189" i="2"/>
  <c r="BF189" i="2"/>
  <c r="BL189" i="2"/>
  <c r="BS189" i="2"/>
  <c r="BA189" i="2"/>
  <c r="BC189" i="2" s="1"/>
  <c r="BG189" i="2"/>
  <c r="BM189" i="2"/>
  <c r="BO189" i="2" s="1"/>
  <c r="BT189" i="2"/>
  <c r="AL189" i="2"/>
  <c r="AM189" i="2"/>
  <c r="AN189" i="2"/>
  <c r="AO189" i="2"/>
  <c r="AZ53" i="2"/>
  <c r="BF53" i="2"/>
  <c r="BL53" i="2"/>
  <c r="BS53" i="2"/>
  <c r="BG53" i="2"/>
  <c r="BA53" i="2"/>
  <c r="BC53" i="2" s="1"/>
  <c r="BM53" i="2"/>
  <c r="BO53" i="2" s="1"/>
  <c r="AO53" i="2"/>
  <c r="AL53" i="2"/>
  <c r="AM53" i="2"/>
  <c r="BT53" i="2"/>
  <c r="AN53" i="2"/>
  <c r="AZ70" i="2"/>
  <c r="BG70" i="2"/>
  <c r="BA70" i="2"/>
  <c r="BC70" i="2" s="1"/>
  <c r="BS70" i="2"/>
  <c r="BL70" i="2"/>
  <c r="BT70" i="2"/>
  <c r="AO70" i="2"/>
  <c r="AL70" i="2"/>
  <c r="BF70" i="2"/>
  <c r="AM70" i="2"/>
  <c r="BM70" i="2"/>
  <c r="BO70" i="2" s="1"/>
  <c r="AN70" i="2"/>
  <c r="AZ56" i="2"/>
  <c r="BF56" i="2"/>
  <c r="BL56" i="2"/>
  <c r="BS56" i="2"/>
  <c r="BA56" i="2"/>
  <c r="BC56" i="2" s="1"/>
  <c r="BG56" i="2"/>
  <c r="BM56" i="2"/>
  <c r="BO56" i="2" s="1"/>
  <c r="BT56" i="2"/>
  <c r="AO56" i="2"/>
  <c r="AL56" i="2"/>
  <c r="AM56" i="2"/>
  <c r="AN56" i="2"/>
  <c r="BA73" i="2"/>
  <c r="BC73" i="2" s="1"/>
  <c r="BG73" i="2"/>
  <c r="BM73" i="2"/>
  <c r="BO73" i="2" s="1"/>
  <c r="BT73" i="2"/>
  <c r="AZ73" i="2"/>
  <c r="BS73" i="2"/>
  <c r="BL73" i="2"/>
  <c r="AO73" i="2"/>
  <c r="AL73" i="2"/>
  <c r="AM73" i="2"/>
  <c r="BF73" i="2"/>
  <c r="AN73" i="2"/>
  <c r="BA120" i="2"/>
  <c r="BC120" i="2" s="1"/>
  <c r="BG120" i="2"/>
  <c r="BM120" i="2"/>
  <c r="BO120" i="2" s="1"/>
  <c r="BT120" i="2"/>
  <c r="BS120" i="2"/>
  <c r="AZ120" i="2"/>
  <c r="BF120" i="2"/>
  <c r="BL120" i="2"/>
  <c r="AL120" i="2"/>
  <c r="AN120" i="2"/>
  <c r="AO120" i="2"/>
  <c r="AM120" i="2"/>
  <c r="BA39" i="2"/>
  <c r="BC39" i="2" s="1"/>
  <c r="BS39" i="2"/>
  <c r="BL39" i="2"/>
  <c r="BT39" i="2"/>
  <c r="BG39" i="2"/>
  <c r="BM39" i="2"/>
  <c r="BO39" i="2" s="1"/>
  <c r="AZ39" i="2"/>
  <c r="BF39" i="2"/>
  <c r="AO39" i="2"/>
  <c r="AL39" i="2"/>
  <c r="AM39" i="2"/>
  <c r="AN39" i="2"/>
  <c r="AZ103" i="2"/>
  <c r="BF103" i="2"/>
  <c r="BL103" i="2"/>
  <c r="BS103" i="2"/>
  <c r="BA103" i="2"/>
  <c r="BC103" i="2" s="1"/>
  <c r="BG103" i="2"/>
  <c r="BM103" i="2"/>
  <c r="BO103" i="2" s="1"/>
  <c r="BT103" i="2"/>
  <c r="AO103" i="2"/>
  <c r="AL103" i="2"/>
  <c r="AM103" i="2"/>
  <c r="AN103" i="2"/>
  <c r="AZ60" i="2"/>
  <c r="BF60" i="2"/>
  <c r="BL60" i="2"/>
  <c r="BS60" i="2"/>
  <c r="BA60" i="2"/>
  <c r="BC60" i="2" s="1"/>
  <c r="BG60" i="2"/>
  <c r="BM60" i="2"/>
  <c r="BO60" i="2" s="1"/>
  <c r="BT60" i="2"/>
  <c r="AO60" i="2"/>
  <c r="AL60" i="2"/>
  <c r="AM60" i="2"/>
  <c r="AN60" i="2"/>
  <c r="AZ45" i="2"/>
  <c r="BF45" i="2"/>
  <c r="BL45" i="2"/>
  <c r="BS45" i="2"/>
  <c r="BT45" i="2"/>
  <c r="BM45" i="2"/>
  <c r="BO45" i="2" s="1"/>
  <c r="BA45" i="2"/>
  <c r="BC45" i="2" s="1"/>
  <c r="AO45" i="2"/>
  <c r="BG45" i="2"/>
  <c r="AL45" i="2"/>
  <c r="AM45" i="2"/>
  <c r="AN45" i="2"/>
  <c r="AZ125" i="2"/>
  <c r="BF125" i="2"/>
  <c r="BL125" i="2"/>
  <c r="BS125" i="2"/>
  <c r="BM125" i="2"/>
  <c r="BO125" i="2" s="1"/>
  <c r="BT125" i="2"/>
  <c r="BA125" i="2"/>
  <c r="BC125" i="2" s="1"/>
  <c r="BG125" i="2"/>
  <c r="AL125" i="2"/>
  <c r="AN125" i="2"/>
  <c r="AO125" i="2"/>
  <c r="AM125" i="2"/>
  <c r="BA46" i="2"/>
  <c r="BC46" i="2" s="1"/>
  <c r="BG46" i="2"/>
  <c r="BM46" i="2"/>
  <c r="BO46" i="2" s="1"/>
  <c r="BT46" i="2"/>
  <c r="AZ46" i="2"/>
  <c r="BS46" i="2"/>
  <c r="BF46" i="2"/>
  <c r="BL46" i="2"/>
  <c r="AO46" i="2"/>
  <c r="AL46" i="2"/>
  <c r="AM46" i="2"/>
  <c r="AN46" i="2"/>
  <c r="AZ146" i="2"/>
  <c r="BF146" i="2"/>
  <c r="BL146" i="2"/>
  <c r="BS146" i="2"/>
  <c r="BA146" i="2"/>
  <c r="BC146" i="2" s="1"/>
  <c r="BG146" i="2"/>
  <c r="BM146" i="2"/>
  <c r="BO146" i="2" s="1"/>
  <c r="BT146" i="2"/>
  <c r="AM146" i="2"/>
  <c r="AN146" i="2"/>
  <c r="AO146" i="2"/>
  <c r="AL146" i="2"/>
  <c r="BA163" i="2"/>
  <c r="BC163" i="2" s="1"/>
  <c r="BG163" i="2"/>
  <c r="BM163" i="2"/>
  <c r="BO163" i="2" s="1"/>
  <c r="BT163" i="2"/>
  <c r="AZ163" i="2"/>
  <c r="BF163" i="2"/>
  <c r="BL163" i="2"/>
  <c r="BS163" i="2"/>
  <c r="AL163" i="2"/>
  <c r="AM163" i="2"/>
  <c r="AN163" i="2"/>
  <c r="AO163" i="2"/>
  <c r="BA179" i="2"/>
  <c r="BC179" i="2" s="1"/>
  <c r="BG179" i="2"/>
  <c r="BM179" i="2"/>
  <c r="BO179" i="2" s="1"/>
  <c r="BT179" i="2"/>
  <c r="AZ179" i="2"/>
  <c r="BF179" i="2"/>
  <c r="BL179" i="2"/>
  <c r="BS179" i="2"/>
  <c r="AL179" i="2"/>
  <c r="AM179" i="2"/>
  <c r="AN179" i="2"/>
  <c r="AO179" i="2"/>
  <c r="BA195" i="2"/>
  <c r="BC195" i="2" s="1"/>
  <c r="BG195" i="2"/>
  <c r="BM195" i="2"/>
  <c r="BO195" i="2" s="1"/>
  <c r="BT195" i="2"/>
  <c r="AZ195" i="2"/>
  <c r="BF195" i="2"/>
  <c r="BL195" i="2"/>
  <c r="BS195" i="2"/>
  <c r="AL195" i="2"/>
  <c r="AM195" i="2"/>
  <c r="AN195" i="2"/>
  <c r="AO195" i="2"/>
  <c r="BL48" i="2"/>
  <c r="BT48" i="2"/>
  <c r="BF48" i="2"/>
  <c r="BM48" i="2"/>
  <c r="BO48" i="2" s="1"/>
  <c r="BA48" i="2"/>
  <c r="BC48" i="2" s="1"/>
  <c r="BS48" i="2"/>
  <c r="BG48" i="2"/>
  <c r="AO48" i="2"/>
  <c r="AL48" i="2"/>
  <c r="AM48" i="2"/>
  <c r="AZ48" i="2"/>
  <c r="AN48" i="2"/>
  <c r="AZ49" i="2"/>
  <c r="BF49" i="2"/>
  <c r="BL49" i="2"/>
  <c r="BS49" i="2"/>
  <c r="BA49" i="2"/>
  <c r="BC49" i="2" s="1"/>
  <c r="BT49" i="2"/>
  <c r="BG49" i="2"/>
  <c r="AO49" i="2"/>
  <c r="AL49" i="2"/>
  <c r="BM49" i="2"/>
  <c r="BO49" i="2" s="1"/>
  <c r="AM49" i="2"/>
  <c r="AN49" i="2"/>
  <c r="AZ130" i="2"/>
  <c r="BF130" i="2"/>
  <c r="BL130" i="2"/>
  <c r="BS130" i="2"/>
  <c r="BA130" i="2"/>
  <c r="BC130" i="2" s="1"/>
  <c r="BG130" i="2"/>
  <c r="BM130" i="2"/>
  <c r="BO130" i="2" s="1"/>
  <c r="BT130" i="2"/>
  <c r="AN130" i="2"/>
  <c r="AO130" i="2"/>
  <c r="AM130" i="2"/>
  <c r="AL130" i="2"/>
  <c r="AZ138" i="2"/>
  <c r="BF138" i="2"/>
  <c r="BL138" i="2"/>
  <c r="BS138" i="2"/>
  <c r="BA138" i="2"/>
  <c r="BC138" i="2" s="1"/>
  <c r="BG138" i="2"/>
  <c r="BM138" i="2"/>
  <c r="BO138" i="2" s="1"/>
  <c r="BT138" i="2"/>
  <c r="AO138" i="2"/>
  <c r="AL138" i="2"/>
  <c r="AM138" i="2"/>
  <c r="AN138" i="2"/>
  <c r="AZ151" i="2"/>
  <c r="BF151" i="2"/>
  <c r="BL151" i="2"/>
  <c r="BS151" i="2"/>
  <c r="BA151" i="2"/>
  <c r="BC151" i="2" s="1"/>
  <c r="BG151" i="2"/>
  <c r="BM151" i="2"/>
  <c r="BO151" i="2" s="1"/>
  <c r="BT151" i="2"/>
  <c r="AM151" i="2"/>
  <c r="AN151" i="2"/>
  <c r="AO151" i="2"/>
  <c r="AL151" i="2"/>
  <c r="AZ168" i="2"/>
  <c r="BF168" i="2"/>
  <c r="BL168" i="2"/>
  <c r="BS168" i="2"/>
  <c r="BT168" i="2"/>
  <c r="BA168" i="2"/>
  <c r="BC168" i="2" s="1"/>
  <c r="BG168" i="2"/>
  <c r="BM168" i="2"/>
  <c r="BO168" i="2" s="1"/>
  <c r="AL168" i="2"/>
  <c r="AM168" i="2"/>
  <c r="AN168" i="2"/>
  <c r="AO168" i="2"/>
  <c r="AZ192" i="2"/>
  <c r="BF192" i="2"/>
  <c r="BL192" i="2"/>
  <c r="BS192" i="2"/>
  <c r="BG192" i="2"/>
  <c r="BM192" i="2"/>
  <c r="BO192" i="2" s="1"/>
  <c r="BT192" i="2"/>
  <c r="BA192" i="2"/>
  <c r="BC192" i="2" s="1"/>
  <c r="AL192" i="2"/>
  <c r="AM192" i="2"/>
  <c r="AN192" i="2"/>
  <c r="AO192" i="2"/>
  <c r="AZ110" i="2"/>
  <c r="BF110" i="2"/>
  <c r="BL110" i="2"/>
  <c r="BS110" i="2"/>
  <c r="BA110" i="2"/>
  <c r="BC110" i="2" s="1"/>
  <c r="BG110" i="2"/>
  <c r="BM110" i="2"/>
  <c r="BO110" i="2" s="1"/>
  <c r="BT110" i="2"/>
  <c r="AL110" i="2"/>
  <c r="AN110" i="2"/>
  <c r="AO110" i="2"/>
  <c r="AM110" i="2"/>
  <c r="AZ145" i="2"/>
  <c r="BF145" i="2"/>
  <c r="BL145" i="2"/>
  <c r="BS145" i="2"/>
  <c r="BT145" i="2"/>
  <c r="BA145" i="2"/>
  <c r="BC145" i="2" s="1"/>
  <c r="BG145" i="2"/>
  <c r="BM145" i="2"/>
  <c r="BO145" i="2" s="1"/>
  <c r="AM145" i="2"/>
  <c r="AN145" i="2"/>
  <c r="AO145" i="2"/>
  <c r="AL145" i="2"/>
  <c r="BA26" i="2"/>
  <c r="BC26" i="2" s="1"/>
  <c r="BG26" i="2"/>
  <c r="BM26" i="2"/>
  <c r="BO26" i="2" s="1"/>
  <c r="BT26" i="2"/>
  <c r="BS26" i="2"/>
  <c r="BL26" i="2"/>
  <c r="BF26" i="2"/>
  <c r="AZ26" i="2"/>
  <c r="AO26" i="2"/>
  <c r="AL26" i="2"/>
  <c r="AM26" i="2"/>
  <c r="AN26" i="2"/>
  <c r="BA116" i="2"/>
  <c r="BC116" i="2" s="1"/>
  <c r="BG116" i="2"/>
  <c r="BM116" i="2"/>
  <c r="BO116" i="2" s="1"/>
  <c r="BT116" i="2"/>
  <c r="BL116" i="2"/>
  <c r="BS116" i="2"/>
  <c r="AZ116" i="2"/>
  <c r="BF116" i="2"/>
  <c r="AL116" i="2"/>
  <c r="AN116" i="2"/>
  <c r="AO116" i="2"/>
  <c r="AM116" i="2"/>
  <c r="BA84" i="2"/>
  <c r="BC84" i="2" s="1"/>
  <c r="BG84" i="2"/>
  <c r="BM84" i="2"/>
  <c r="BO84" i="2" s="1"/>
  <c r="BT84" i="2"/>
  <c r="BL84" i="2"/>
  <c r="AO84" i="2"/>
  <c r="BS84" i="2"/>
  <c r="AL84" i="2"/>
  <c r="AZ84" i="2"/>
  <c r="BF84" i="2"/>
  <c r="AN84" i="2"/>
  <c r="AM84" i="2"/>
  <c r="BA20" i="2"/>
  <c r="BC20" i="2" s="1"/>
  <c r="BS20" i="2"/>
  <c r="BL20" i="2"/>
  <c r="BT20" i="2"/>
  <c r="BF20" i="2"/>
  <c r="BM20" i="2"/>
  <c r="BO20" i="2" s="1"/>
  <c r="AZ20" i="2"/>
  <c r="BG20" i="2"/>
  <c r="AO20" i="2"/>
  <c r="AL20" i="2"/>
  <c r="AM20" i="2"/>
  <c r="AN20" i="2"/>
  <c r="AZ158" i="2"/>
  <c r="BF158" i="2"/>
  <c r="BL158" i="2"/>
  <c r="BS158" i="2"/>
  <c r="BA158" i="2"/>
  <c r="BC158" i="2" s="1"/>
  <c r="BG158" i="2"/>
  <c r="BM158" i="2"/>
  <c r="BO158" i="2" s="1"/>
  <c r="BT158" i="2"/>
  <c r="AL158" i="2"/>
  <c r="AM158" i="2"/>
  <c r="AN158" i="2"/>
  <c r="AO158" i="2"/>
  <c r="AZ111" i="2"/>
  <c r="BF111" i="2"/>
  <c r="BL111" i="2"/>
  <c r="BS111" i="2"/>
  <c r="BA111" i="2"/>
  <c r="BC111" i="2" s="1"/>
  <c r="BG111" i="2"/>
  <c r="BM111" i="2"/>
  <c r="BO111" i="2" s="1"/>
  <c r="BT111" i="2"/>
  <c r="AL111" i="2"/>
  <c r="AN111" i="2"/>
  <c r="AO111" i="2"/>
  <c r="AM111" i="2"/>
  <c r="AZ95" i="2"/>
  <c r="BF95" i="2"/>
  <c r="BL95" i="2"/>
  <c r="BS95" i="2"/>
  <c r="BA95" i="2"/>
  <c r="BC95" i="2" s="1"/>
  <c r="BG95" i="2"/>
  <c r="BM95" i="2"/>
  <c r="BO95" i="2" s="1"/>
  <c r="BT95" i="2"/>
  <c r="AO95" i="2"/>
  <c r="AL95" i="2"/>
  <c r="AM95" i="2"/>
  <c r="AN95" i="2"/>
  <c r="BF31" i="2"/>
  <c r="BM31" i="2"/>
  <c r="BO31" i="2" s="1"/>
  <c r="AZ31" i="2"/>
  <c r="BG31" i="2"/>
  <c r="BL31" i="2"/>
  <c r="BA31" i="2"/>
  <c r="BC31" i="2" s="1"/>
  <c r="BS31" i="2"/>
  <c r="BT31" i="2"/>
  <c r="AO31" i="2"/>
  <c r="AL31" i="2"/>
  <c r="AM31" i="2"/>
  <c r="AN31" i="2"/>
  <c r="AZ169" i="2"/>
  <c r="BF169" i="2"/>
  <c r="BL169" i="2"/>
  <c r="BS169" i="2"/>
  <c r="BA169" i="2"/>
  <c r="BC169" i="2" s="1"/>
  <c r="BG169" i="2"/>
  <c r="BM169" i="2"/>
  <c r="BO169" i="2" s="1"/>
  <c r="BT169" i="2"/>
  <c r="AL169" i="2"/>
  <c r="AM169" i="2"/>
  <c r="AN169" i="2"/>
  <c r="AO169" i="2"/>
  <c r="BA144" i="2"/>
  <c r="BC144" i="2" s="1"/>
  <c r="BG144" i="2"/>
  <c r="BM144" i="2"/>
  <c r="BO144" i="2" s="1"/>
  <c r="BT144" i="2"/>
  <c r="BF144" i="2"/>
  <c r="BL144" i="2"/>
  <c r="BS144" i="2"/>
  <c r="AZ144" i="2"/>
  <c r="AM144" i="2"/>
  <c r="AN144" i="2"/>
  <c r="AO144" i="2"/>
  <c r="AL144" i="2"/>
  <c r="AZ170" i="2"/>
  <c r="BF170" i="2"/>
  <c r="BL170" i="2"/>
  <c r="BS170" i="2"/>
  <c r="BA170" i="2"/>
  <c r="BC170" i="2" s="1"/>
  <c r="BG170" i="2"/>
  <c r="BM170" i="2"/>
  <c r="BO170" i="2" s="1"/>
  <c r="BT170" i="2"/>
  <c r="AL170" i="2"/>
  <c r="AM170" i="2"/>
  <c r="AN170" i="2"/>
  <c r="AO170" i="2"/>
  <c r="BA22" i="2"/>
  <c r="BC22" i="2" s="1"/>
  <c r="BG22" i="2"/>
  <c r="BM22" i="2"/>
  <c r="BO22" i="2" s="1"/>
  <c r="BT22" i="2"/>
  <c r="BL22" i="2"/>
  <c r="BF22" i="2"/>
  <c r="AZ22" i="2"/>
  <c r="BS22" i="2"/>
  <c r="AO22" i="2"/>
  <c r="AL22" i="2"/>
  <c r="AM22" i="2"/>
  <c r="AN22" i="2"/>
  <c r="AZ123" i="2"/>
  <c r="BF123" i="2"/>
  <c r="BL123" i="2"/>
  <c r="BS123" i="2"/>
  <c r="BA123" i="2"/>
  <c r="BC123" i="2" s="1"/>
  <c r="BG123" i="2"/>
  <c r="BM123" i="2"/>
  <c r="BO123" i="2" s="1"/>
  <c r="BT123" i="2"/>
  <c r="AL123" i="2"/>
  <c r="AN123" i="2"/>
  <c r="AO123" i="2"/>
  <c r="AM123" i="2"/>
  <c r="AZ43" i="2"/>
  <c r="BG43" i="2"/>
  <c r="BA43" i="2"/>
  <c r="BC43" i="2" s="1"/>
  <c r="BS43" i="2"/>
  <c r="BM43" i="2"/>
  <c r="BO43" i="2" s="1"/>
  <c r="BT43" i="2"/>
  <c r="BF43" i="2"/>
  <c r="AO43" i="2"/>
  <c r="BL43" i="2"/>
  <c r="AL43" i="2"/>
  <c r="AM43" i="2"/>
  <c r="AN43" i="2"/>
  <c r="AZ181" i="2"/>
  <c r="BF181" i="2"/>
  <c r="BL181" i="2"/>
  <c r="BS181" i="2"/>
  <c r="BA181" i="2"/>
  <c r="BC181" i="2" s="1"/>
  <c r="BG181" i="2"/>
  <c r="BM181" i="2"/>
  <c r="BO181" i="2" s="1"/>
  <c r="BT181" i="2"/>
  <c r="AL181" i="2"/>
  <c r="AM181" i="2"/>
  <c r="AN181" i="2"/>
  <c r="AO181" i="2"/>
  <c r="AZ119" i="2"/>
  <c r="BF119" i="2"/>
  <c r="BL119" i="2"/>
  <c r="BS119" i="2"/>
  <c r="BA119" i="2"/>
  <c r="BC119" i="2" s="1"/>
  <c r="BG119" i="2"/>
  <c r="BM119" i="2"/>
  <c r="BO119" i="2" s="1"/>
  <c r="BT119" i="2"/>
  <c r="AL119" i="2"/>
  <c r="AN119" i="2"/>
  <c r="AO119" i="2"/>
  <c r="AM119" i="2"/>
  <c r="BF74" i="2"/>
  <c r="BM74" i="2"/>
  <c r="BO74" i="2" s="1"/>
  <c r="AZ74" i="2"/>
  <c r="BG74" i="2"/>
  <c r="BA74" i="2"/>
  <c r="BC74" i="2" s="1"/>
  <c r="BS74" i="2"/>
  <c r="BL74" i="2"/>
  <c r="AO74" i="2"/>
  <c r="BT74" i="2"/>
  <c r="AL74" i="2"/>
  <c r="AM74" i="2"/>
  <c r="AN74" i="2"/>
  <c r="BA38" i="2"/>
  <c r="BC38" i="2" s="1"/>
  <c r="BG38" i="2"/>
  <c r="BM38" i="2"/>
  <c r="BO38" i="2" s="1"/>
  <c r="BT38" i="2"/>
  <c r="BL38" i="2"/>
  <c r="BF38" i="2"/>
  <c r="AZ38" i="2"/>
  <c r="BS38" i="2"/>
  <c r="AO38" i="2"/>
  <c r="AL38" i="2"/>
  <c r="AM38" i="2"/>
  <c r="AN38" i="2"/>
  <c r="AZ115" i="2"/>
  <c r="BF115" i="2"/>
  <c r="BL115" i="2"/>
  <c r="BS115" i="2"/>
  <c r="BA115" i="2"/>
  <c r="BC115" i="2" s="1"/>
  <c r="BG115" i="2"/>
  <c r="BM115" i="2"/>
  <c r="BO115" i="2" s="1"/>
  <c r="BT115" i="2"/>
  <c r="AL115" i="2"/>
  <c r="AN115" i="2"/>
  <c r="AO115" i="2"/>
  <c r="AM115" i="2"/>
  <c r="AZ99" i="2"/>
  <c r="BF99" i="2"/>
  <c r="BL99" i="2"/>
  <c r="BS99" i="2"/>
  <c r="BA99" i="2"/>
  <c r="BC99" i="2" s="1"/>
  <c r="BG99" i="2"/>
  <c r="BM99" i="2"/>
  <c r="BO99" i="2" s="1"/>
  <c r="BT99" i="2"/>
  <c r="AO99" i="2"/>
  <c r="AL99" i="2"/>
  <c r="AM99" i="2"/>
  <c r="AN99" i="2"/>
  <c r="AZ102" i="2"/>
  <c r="BF102" i="2"/>
  <c r="BL102" i="2"/>
  <c r="BS102" i="2"/>
  <c r="BA102" i="2"/>
  <c r="BC102" i="2" s="1"/>
  <c r="BG102" i="2"/>
  <c r="BM102" i="2"/>
  <c r="BO102" i="2" s="1"/>
  <c r="BT102" i="2"/>
  <c r="AO102" i="2"/>
  <c r="AL102" i="2"/>
  <c r="AM102" i="2"/>
  <c r="AN102" i="2"/>
  <c r="AZ101" i="2"/>
  <c r="BF101" i="2"/>
  <c r="BL101" i="2"/>
  <c r="BS101" i="2"/>
  <c r="BA101" i="2"/>
  <c r="BC101" i="2" s="1"/>
  <c r="AO101" i="2"/>
  <c r="BG101" i="2"/>
  <c r="AL101" i="2"/>
  <c r="BM101" i="2"/>
  <c r="BO101" i="2" s="1"/>
  <c r="BT101" i="2"/>
  <c r="AM101" i="2"/>
  <c r="AN101" i="2"/>
  <c r="AZ40" i="2"/>
  <c r="BG40" i="2"/>
  <c r="BA40" i="2"/>
  <c r="BC40" i="2" s="1"/>
  <c r="BS40" i="2"/>
  <c r="BF40" i="2"/>
  <c r="BL40" i="2"/>
  <c r="BM40" i="2"/>
  <c r="BO40" i="2" s="1"/>
  <c r="AO40" i="2"/>
  <c r="AL40" i="2"/>
  <c r="AM40" i="2"/>
  <c r="BT40" i="2"/>
  <c r="AN40" i="2"/>
  <c r="BA57" i="2"/>
  <c r="BC57" i="2" s="1"/>
  <c r="BG57" i="2"/>
  <c r="BM57" i="2"/>
  <c r="BO57" i="2" s="1"/>
  <c r="BT57" i="2"/>
  <c r="BF57" i="2"/>
  <c r="BS57" i="2"/>
  <c r="AZ57" i="2"/>
  <c r="BL57" i="2"/>
  <c r="AO57" i="2"/>
  <c r="AL57" i="2"/>
  <c r="AM57" i="2"/>
  <c r="AN57" i="2"/>
  <c r="AZ182" i="2"/>
  <c r="BF182" i="2"/>
  <c r="BL182" i="2"/>
  <c r="BS182" i="2"/>
  <c r="BA182" i="2"/>
  <c r="BC182" i="2" s="1"/>
  <c r="BG182" i="2"/>
  <c r="BM182" i="2"/>
  <c r="BO182" i="2" s="1"/>
  <c r="BT182" i="2"/>
  <c r="AL182" i="2"/>
  <c r="AM182" i="2"/>
  <c r="AN182" i="2"/>
  <c r="AO182" i="2"/>
  <c r="AZ16" i="2"/>
  <c r="BF16" i="2"/>
  <c r="BL16" i="2"/>
  <c r="BS16" i="2"/>
  <c r="BA16" i="2"/>
  <c r="BC16" i="2" s="1"/>
  <c r="BT16" i="2"/>
  <c r="BM16" i="2"/>
  <c r="BO16" i="2" s="1"/>
  <c r="BG16" i="2"/>
  <c r="AO16" i="2"/>
  <c r="AL16" i="2"/>
  <c r="AM16" i="2"/>
  <c r="AN16" i="2"/>
  <c r="AZ87" i="2"/>
  <c r="BF87" i="2"/>
  <c r="BL87" i="2"/>
  <c r="BS87" i="2"/>
  <c r="BA87" i="2"/>
  <c r="BC87" i="2" s="1"/>
  <c r="BG87" i="2"/>
  <c r="BM87" i="2"/>
  <c r="BO87" i="2" s="1"/>
  <c r="BT87" i="2"/>
  <c r="AO87" i="2"/>
  <c r="AL87" i="2"/>
  <c r="AM87" i="2"/>
  <c r="AN87" i="2"/>
  <c r="BF44" i="2"/>
  <c r="BM44" i="2"/>
  <c r="BO44" i="2" s="1"/>
  <c r="AZ44" i="2"/>
  <c r="BG44" i="2"/>
  <c r="BL44" i="2"/>
  <c r="BA44" i="2"/>
  <c r="BC44" i="2" s="1"/>
  <c r="BS44" i="2"/>
  <c r="BT44" i="2"/>
  <c r="AO44" i="2"/>
  <c r="AL44" i="2"/>
  <c r="AM44" i="2"/>
  <c r="AN44" i="2"/>
  <c r="BL19" i="2"/>
  <c r="BT19" i="2"/>
  <c r="BF19" i="2"/>
  <c r="BM19" i="2"/>
  <c r="BO19" i="2" s="1"/>
  <c r="AZ19" i="2"/>
  <c r="BG19" i="2"/>
  <c r="BA19" i="2"/>
  <c r="BC19" i="2" s="1"/>
  <c r="AO19" i="2"/>
  <c r="BS19" i="2"/>
  <c r="AL19" i="2"/>
  <c r="AM19" i="2"/>
  <c r="AN19" i="2"/>
  <c r="AZ93" i="2"/>
  <c r="BF93" i="2"/>
  <c r="BL93" i="2"/>
  <c r="BS93" i="2"/>
  <c r="BM93" i="2"/>
  <c r="BO93" i="2" s="1"/>
  <c r="AO93" i="2"/>
  <c r="BT93" i="2"/>
  <c r="AL93" i="2"/>
  <c r="BA93" i="2"/>
  <c r="BC93" i="2" s="1"/>
  <c r="BG93" i="2"/>
  <c r="AM93" i="2"/>
  <c r="AN93" i="2"/>
  <c r="AZ121" i="2"/>
  <c r="BF121" i="2"/>
  <c r="BL121" i="2"/>
  <c r="BS121" i="2"/>
  <c r="BG121" i="2"/>
  <c r="BM121" i="2"/>
  <c r="BO121" i="2" s="1"/>
  <c r="BT121" i="2"/>
  <c r="BA121" i="2"/>
  <c r="BC121" i="2" s="1"/>
  <c r="AL121" i="2"/>
  <c r="AN121" i="2"/>
  <c r="AO121" i="2"/>
  <c r="AM121" i="2"/>
  <c r="AZ137" i="2"/>
  <c r="BF137" i="2"/>
  <c r="BL137" i="2"/>
  <c r="BS137" i="2"/>
  <c r="BG137" i="2"/>
  <c r="BM137" i="2"/>
  <c r="BO137" i="2" s="1"/>
  <c r="BT137" i="2"/>
  <c r="BA137" i="2"/>
  <c r="BC137" i="2" s="1"/>
  <c r="AN137" i="2"/>
  <c r="AO137" i="2"/>
  <c r="AL137" i="2"/>
  <c r="AM137" i="2"/>
  <c r="AZ24" i="2"/>
  <c r="BG24" i="2"/>
  <c r="BA24" i="2"/>
  <c r="BC24" i="2" s="1"/>
  <c r="BS24" i="2"/>
  <c r="BL24" i="2"/>
  <c r="BT24" i="2"/>
  <c r="BM24" i="2"/>
  <c r="BO24" i="2" s="1"/>
  <c r="AO24" i="2"/>
  <c r="AL24" i="2"/>
  <c r="BF24" i="2"/>
  <c r="AM24" i="2"/>
  <c r="AN24" i="2"/>
  <c r="BA92" i="2"/>
  <c r="BC92" i="2" s="1"/>
  <c r="BG92" i="2"/>
  <c r="BM92" i="2"/>
  <c r="BO92" i="2" s="1"/>
  <c r="BT92" i="2"/>
  <c r="AZ92" i="2"/>
  <c r="AO92" i="2"/>
  <c r="BF92" i="2"/>
  <c r="AL92" i="2"/>
  <c r="BL92" i="2"/>
  <c r="BS92" i="2"/>
  <c r="AN92" i="2"/>
  <c r="AM92" i="2"/>
  <c r="AZ142" i="2"/>
  <c r="BF142" i="2"/>
  <c r="BL142" i="2"/>
  <c r="BS142" i="2"/>
  <c r="BA142" i="2"/>
  <c r="BC142" i="2" s="1"/>
  <c r="BG142" i="2"/>
  <c r="BM142" i="2"/>
  <c r="BO142" i="2" s="1"/>
  <c r="BT142" i="2"/>
  <c r="AM142" i="2"/>
  <c r="AN142" i="2"/>
  <c r="AO142" i="2"/>
  <c r="AL142" i="2"/>
  <c r="BA159" i="2"/>
  <c r="BC159" i="2" s="1"/>
  <c r="BG159" i="2"/>
  <c r="BM159" i="2"/>
  <c r="BO159" i="2" s="1"/>
  <c r="BT159" i="2"/>
  <c r="BS159" i="2"/>
  <c r="AZ159" i="2"/>
  <c r="BF159" i="2"/>
  <c r="BL159" i="2"/>
  <c r="AL159" i="2"/>
  <c r="AM159" i="2"/>
  <c r="AN159" i="2"/>
  <c r="AO159" i="2"/>
  <c r="BA175" i="2"/>
  <c r="BC175" i="2" s="1"/>
  <c r="BG175" i="2"/>
  <c r="BM175" i="2"/>
  <c r="BO175" i="2" s="1"/>
  <c r="BT175" i="2"/>
  <c r="BS175" i="2"/>
  <c r="AZ175" i="2"/>
  <c r="BF175" i="2"/>
  <c r="BL175" i="2"/>
  <c r="AL175" i="2"/>
  <c r="AM175" i="2"/>
  <c r="AN175" i="2"/>
  <c r="AO175" i="2"/>
  <c r="BA191" i="2"/>
  <c r="BC191" i="2" s="1"/>
  <c r="BG191" i="2"/>
  <c r="BM191" i="2"/>
  <c r="BO191" i="2" s="1"/>
  <c r="BT191" i="2"/>
  <c r="BS191" i="2"/>
  <c r="AZ191" i="2"/>
  <c r="BF191" i="2"/>
  <c r="BL191" i="2"/>
  <c r="AL191" i="2"/>
  <c r="AM191" i="2"/>
  <c r="AN191" i="2"/>
  <c r="AO191" i="2"/>
  <c r="BA36" i="2"/>
  <c r="BC36" i="2" s="1"/>
  <c r="BS36" i="2"/>
  <c r="BL36" i="2"/>
  <c r="BT36" i="2"/>
  <c r="AZ36" i="2"/>
  <c r="BF36" i="2"/>
  <c r="BG36" i="2"/>
  <c r="AO36" i="2"/>
  <c r="AL36" i="2"/>
  <c r="BM36" i="2"/>
  <c r="BO36" i="2" s="1"/>
  <c r="AM36" i="2"/>
  <c r="AN36" i="2"/>
  <c r="BA23" i="2"/>
  <c r="BC23" i="2" s="1"/>
  <c r="BS23" i="2"/>
  <c r="BL23" i="2"/>
  <c r="BT23" i="2"/>
  <c r="BF23" i="2"/>
  <c r="BM23" i="2"/>
  <c r="BO23" i="2" s="1"/>
  <c r="AZ23" i="2"/>
  <c r="AO23" i="2"/>
  <c r="BG23" i="2"/>
  <c r="AL23" i="2"/>
  <c r="AM23" i="2"/>
  <c r="AN23" i="2"/>
  <c r="AZ97" i="2"/>
  <c r="BF97" i="2"/>
  <c r="BL97" i="2"/>
  <c r="BS97" i="2"/>
  <c r="BT97" i="2"/>
  <c r="AO97" i="2"/>
  <c r="BA97" i="2"/>
  <c r="BC97" i="2" s="1"/>
  <c r="AL97" i="2"/>
  <c r="BG97" i="2"/>
  <c r="BM97" i="2"/>
  <c r="BO97" i="2" s="1"/>
  <c r="AM97" i="2"/>
  <c r="AN97" i="2"/>
  <c r="AZ126" i="2"/>
  <c r="BF126" i="2"/>
  <c r="BL126" i="2"/>
  <c r="BS126" i="2"/>
  <c r="BA126" i="2"/>
  <c r="BC126" i="2" s="1"/>
  <c r="BG126" i="2"/>
  <c r="BM126" i="2"/>
  <c r="BO126" i="2" s="1"/>
  <c r="BT126" i="2"/>
  <c r="AL126" i="2"/>
  <c r="AN126" i="2"/>
  <c r="AO126" i="2"/>
  <c r="AM126" i="2"/>
  <c r="BA96" i="2"/>
  <c r="BC96" i="2" s="1"/>
  <c r="BG96" i="2"/>
  <c r="BM96" i="2"/>
  <c r="BO96" i="2" s="1"/>
  <c r="BT96" i="2"/>
  <c r="BF96" i="2"/>
  <c r="AO96" i="2"/>
  <c r="BL96" i="2"/>
  <c r="AL96" i="2"/>
  <c r="BS96" i="2"/>
  <c r="AZ96" i="2"/>
  <c r="AN96" i="2"/>
  <c r="AM96" i="2"/>
  <c r="AZ147" i="2"/>
  <c r="BF147" i="2"/>
  <c r="BL147" i="2"/>
  <c r="BS147" i="2"/>
  <c r="BA147" i="2"/>
  <c r="BC147" i="2" s="1"/>
  <c r="BG147" i="2"/>
  <c r="BM147" i="2"/>
  <c r="BO147" i="2" s="1"/>
  <c r="BT147" i="2"/>
  <c r="AM147" i="2"/>
  <c r="AN147" i="2"/>
  <c r="AO147" i="2"/>
  <c r="AL147" i="2"/>
  <c r="AZ164" i="2"/>
  <c r="BF164" i="2"/>
  <c r="BL164" i="2"/>
  <c r="BS164" i="2"/>
  <c r="BM164" i="2"/>
  <c r="BO164" i="2" s="1"/>
  <c r="BT164" i="2"/>
  <c r="BA164" i="2"/>
  <c r="BC164" i="2" s="1"/>
  <c r="BG164" i="2"/>
  <c r="AL164" i="2"/>
  <c r="AM164" i="2"/>
  <c r="AN164" i="2"/>
  <c r="AO164" i="2"/>
  <c r="AZ188" i="2"/>
  <c r="BF188" i="2"/>
  <c r="BL188" i="2"/>
  <c r="BS188" i="2"/>
  <c r="BA188" i="2"/>
  <c r="BC188" i="2" s="1"/>
  <c r="BG188" i="2"/>
  <c r="BM188" i="2"/>
  <c r="BO188" i="2" s="1"/>
  <c r="BT188" i="2"/>
  <c r="AL188" i="2"/>
  <c r="AM188" i="2"/>
  <c r="AN188" i="2"/>
  <c r="AO188" i="2"/>
  <c r="AZ194" i="2"/>
  <c r="BF194" i="2"/>
  <c r="BL194" i="2"/>
  <c r="BS194" i="2"/>
  <c r="BA194" i="2"/>
  <c r="BC194" i="2" s="1"/>
  <c r="BG194" i="2"/>
  <c r="BM194" i="2"/>
  <c r="BO194" i="2" s="1"/>
  <c r="BT194" i="2"/>
  <c r="AL194" i="2"/>
  <c r="AM194" i="2"/>
  <c r="AN194" i="2"/>
  <c r="AO194" i="2"/>
  <c r="BG58" i="2"/>
  <c r="BT58" i="2"/>
  <c r="AZ58" i="2"/>
  <c r="BL58" i="2"/>
  <c r="BA58" i="2"/>
  <c r="BC58" i="2" s="1"/>
  <c r="BM58" i="2"/>
  <c r="BO58" i="2" s="1"/>
  <c r="BS58" i="2"/>
  <c r="AO58" i="2"/>
  <c r="AL58" i="2"/>
  <c r="AM58" i="2"/>
  <c r="BF58" i="2"/>
  <c r="AN58" i="2"/>
  <c r="BA132" i="2"/>
  <c r="BC132" i="2" s="1"/>
  <c r="BG132" i="2"/>
  <c r="BM132" i="2"/>
  <c r="BO132" i="2" s="1"/>
  <c r="BT132" i="2"/>
  <c r="BL132" i="2"/>
  <c r="BS132" i="2"/>
  <c r="AZ132" i="2"/>
  <c r="BF132" i="2"/>
  <c r="AN132" i="2"/>
  <c r="AO132" i="2"/>
  <c r="AM132" i="2"/>
  <c r="AL132" i="2"/>
  <c r="BA100" i="2"/>
  <c r="BC100" i="2" s="1"/>
  <c r="BG100" i="2"/>
  <c r="BM100" i="2"/>
  <c r="BO100" i="2" s="1"/>
  <c r="BT100" i="2"/>
  <c r="BL100" i="2"/>
  <c r="AO100" i="2"/>
  <c r="BS100" i="2"/>
  <c r="AL100" i="2"/>
  <c r="AZ100" i="2"/>
  <c r="BF100" i="2"/>
  <c r="AN100" i="2"/>
  <c r="AM100" i="2"/>
  <c r="BA52" i="2"/>
  <c r="BC52" i="2" s="1"/>
  <c r="BS52" i="2"/>
  <c r="BL52" i="2"/>
  <c r="BT52" i="2"/>
  <c r="BG52" i="2"/>
  <c r="BM52" i="2"/>
  <c r="BO52" i="2" s="1"/>
  <c r="AZ52" i="2"/>
  <c r="BF52" i="2"/>
  <c r="AO52" i="2"/>
  <c r="AL52" i="2"/>
  <c r="AM52" i="2"/>
  <c r="AN52" i="2"/>
  <c r="AZ174" i="2"/>
  <c r="BF174" i="2"/>
  <c r="BL174" i="2"/>
  <c r="BS174" i="2"/>
  <c r="BA174" i="2"/>
  <c r="BC174" i="2" s="1"/>
  <c r="BG174" i="2"/>
  <c r="BM174" i="2"/>
  <c r="BO174" i="2" s="1"/>
  <c r="BT174" i="2"/>
  <c r="AL174" i="2"/>
  <c r="AM174" i="2"/>
  <c r="AN174" i="2"/>
  <c r="AO174" i="2"/>
  <c r="BA30" i="2"/>
  <c r="BC30" i="2" s="1"/>
  <c r="BG30" i="2"/>
  <c r="BM30" i="2"/>
  <c r="BO30" i="2" s="1"/>
  <c r="BT30" i="2"/>
  <c r="AZ30" i="2"/>
  <c r="BS30" i="2"/>
  <c r="BF30" i="2"/>
  <c r="AO30" i="2"/>
  <c r="BL30" i="2"/>
  <c r="AL30" i="2"/>
  <c r="AM30" i="2"/>
  <c r="AN30" i="2"/>
  <c r="AZ127" i="2"/>
  <c r="BF127" i="2"/>
  <c r="BL127" i="2"/>
  <c r="BS127" i="2"/>
  <c r="BA127" i="2"/>
  <c r="BC127" i="2" s="1"/>
  <c r="BG127" i="2"/>
  <c r="BM127" i="2"/>
  <c r="BO127" i="2" s="1"/>
  <c r="BT127" i="2"/>
  <c r="AL127" i="2"/>
  <c r="AN127" i="2"/>
  <c r="AO127" i="2"/>
  <c r="AM127" i="2"/>
  <c r="BF47" i="2"/>
  <c r="BM47" i="2"/>
  <c r="BO47" i="2" s="1"/>
  <c r="AZ47" i="2"/>
  <c r="BG47" i="2"/>
  <c r="BT47" i="2"/>
  <c r="BL47" i="2"/>
  <c r="AO47" i="2"/>
  <c r="BA47" i="2"/>
  <c r="BC47" i="2" s="1"/>
  <c r="AL47" i="2"/>
  <c r="BS47" i="2"/>
  <c r="AM47" i="2"/>
  <c r="AN47" i="2"/>
  <c r="AZ185" i="2"/>
  <c r="BF185" i="2"/>
  <c r="BL185" i="2"/>
  <c r="BS185" i="2"/>
  <c r="BA185" i="2"/>
  <c r="BC185" i="2" s="1"/>
  <c r="BG185" i="2"/>
  <c r="BM185" i="2"/>
  <c r="BO185" i="2" s="1"/>
  <c r="BT185" i="2"/>
  <c r="AL185" i="2"/>
  <c r="AM185" i="2"/>
  <c r="AN185" i="2"/>
  <c r="AO185" i="2"/>
  <c r="AZ186" i="2"/>
  <c r="BF186" i="2"/>
  <c r="BL186" i="2"/>
  <c r="BS186" i="2"/>
  <c r="BA186" i="2"/>
  <c r="BC186" i="2" s="1"/>
  <c r="BG186" i="2"/>
  <c r="BM186" i="2"/>
  <c r="BO186" i="2" s="1"/>
  <c r="BT186" i="2"/>
  <c r="AL186" i="2"/>
  <c r="AM186" i="2"/>
  <c r="AN186" i="2"/>
  <c r="AO186" i="2"/>
  <c r="BA54" i="2"/>
  <c r="BC54" i="2" s="1"/>
  <c r="BG54" i="2"/>
  <c r="BM54" i="2"/>
  <c r="BO54" i="2" s="1"/>
  <c r="BT54" i="2"/>
  <c r="BL54" i="2"/>
  <c r="BF54" i="2"/>
  <c r="BS54" i="2"/>
  <c r="AZ54" i="2"/>
  <c r="AO54" i="2"/>
  <c r="AL54" i="2"/>
  <c r="AM54" i="2"/>
  <c r="AN54" i="2"/>
  <c r="AZ139" i="2"/>
  <c r="BF139" i="2"/>
  <c r="BL139" i="2"/>
  <c r="BS139" i="2"/>
  <c r="BA139" i="2"/>
  <c r="BC139" i="2" s="1"/>
  <c r="BG139" i="2"/>
  <c r="BM139" i="2"/>
  <c r="BO139" i="2" s="1"/>
  <c r="BT139" i="2"/>
  <c r="AM139" i="2"/>
  <c r="AN139" i="2"/>
  <c r="AO139" i="2"/>
  <c r="AL139" i="2"/>
  <c r="AZ59" i="2"/>
  <c r="BF59" i="2"/>
  <c r="BL59" i="2"/>
  <c r="BS59" i="2"/>
  <c r="BA59" i="2"/>
  <c r="BC59" i="2" s="1"/>
  <c r="BM59" i="2"/>
  <c r="BO59" i="2" s="1"/>
  <c r="AO59" i="2"/>
  <c r="AL59" i="2"/>
  <c r="BG59" i="2"/>
  <c r="AM59" i="2"/>
  <c r="BT59" i="2"/>
  <c r="AN59" i="2"/>
  <c r="AZ197" i="2"/>
  <c r="BF197" i="2"/>
  <c r="BL197" i="2"/>
  <c r="BS197" i="2"/>
  <c r="BA197" i="2"/>
  <c r="BC197" i="2" s="1"/>
  <c r="BG197" i="2"/>
  <c r="BM197" i="2"/>
  <c r="BO197" i="2" s="1"/>
  <c r="BT197" i="2"/>
  <c r="AL197" i="2"/>
  <c r="AM197" i="2"/>
  <c r="AN197" i="2"/>
  <c r="AO197" i="2"/>
  <c r="AZ135" i="2"/>
  <c r="BF135" i="2"/>
  <c r="BL135" i="2"/>
  <c r="BS135" i="2"/>
  <c r="BA135" i="2"/>
  <c r="BC135" i="2" s="1"/>
  <c r="BG135" i="2"/>
  <c r="BM135" i="2"/>
  <c r="BO135" i="2" s="1"/>
  <c r="BT135" i="2"/>
  <c r="AN135" i="2"/>
  <c r="AO135" i="2"/>
  <c r="AL135" i="2"/>
  <c r="AM135" i="2"/>
  <c r="AZ161" i="2"/>
  <c r="BF161" i="2"/>
  <c r="BL161" i="2"/>
  <c r="BS161" i="2"/>
  <c r="BA161" i="2"/>
  <c r="BC161" i="2" s="1"/>
  <c r="BG161" i="2"/>
  <c r="BM161" i="2"/>
  <c r="BO161" i="2" s="1"/>
  <c r="BT161" i="2"/>
  <c r="AL161" i="2"/>
  <c r="AM161" i="2"/>
  <c r="AN161" i="2"/>
  <c r="AO161" i="2"/>
  <c r="AZ106" i="2"/>
  <c r="BF106" i="2"/>
  <c r="BL106" i="2"/>
  <c r="BS106" i="2"/>
  <c r="BA106" i="2"/>
  <c r="BC106" i="2" s="1"/>
  <c r="BG106" i="2"/>
  <c r="BM106" i="2"/>
  <c r="BO106" i="2" s="1"/>
  <c r="BT106" i="2"/>
  <c r="AO106" i="2"/>
  <c r="AL106" i="2"/>
  <c r="AM106" i="2"/>
  <c r="AN106" i="2"/>
  <c r="AZ131" i="2"/>
  <c r="BF131" i="2"/>
  <c r="BL131" i="2"/>
  <c r="BS131" i="2"/>
  <c r="BA131" i="2"/>
  <c r="BC131" i="2" s="1"/>
  <c r="BG131" i="2"/>
  <c r="BM131" i="2"/>
  <c r="BO131" i="2" s="1"/>
  <c r="BT131" i="2"/>
  <c r="AN131" i="2"/>
  <c r="AO131" i="2"/>
  <c r="AL131" i="2"/>
  <c r="AM131" i="2"/>
  <c r="BA157" i="2"/>
  <c r="BC157" i="2" s="1"/>
  <c r="BG157" i="2"/>
  <c r="BM157" i="2"/>
  <c r="BO157" i="2" s="1"/>
  <c r="BT157" i="2"/>
  <c r="AZ157" i="2"/>
  <c r="BL157" i="2"/>
  <c r="BF157" i="2"/>
  <c r="BS157" i="2"/>
  <c r="AL157" i="2"/>
  <c r="AM157" i="2"/>
  <c r="AN157" i="2"/>
  <c r="AO157" i="2"/>
  <c r="AZ37" i="2"/>
  <c r="BF37" i="2"/>
  <c r="BL37" i="2"/>
  <c r="BS37" i="2"/>
  <c r="BG37" i="2"/>
  <c r="BA37" i="2"/>
  <c r="BC37" i="2" s="1"/>
  <c r="BM37" i="2"/>
  <c r="BO37" i="2" s="1"/>
  <c r="BT37" i="2"/>
  <c r="AO37" i="2"/>
  <c r="AL37" i="2"/>
  <c r="AM37" i="2"/>
  <c r="AN37" i="2"/>
  <c r="AZ85" i="2"/>
  <c r="BF85" i="2"/>
  <c r="BL85" i="2"/>
  <c r="BS85" i="2"/>
  <c r="BA85" i="2"/>
  <c r="BC85" i="2" s="1"/>
  <c r="AO85" i="2"/>
  <c r="BG85" i="2"/>
  <c r="AL85" i="2"/>
  <c r="BM85" i="2"/>
  <c r="BO85" i="2" s="1"/>
  <c r="BT85" i="2"/>
  <c r="AM85" i="2"/>
  <c r="AN85" i="2"/>
  <c r="BA140" i="2"/>
  <c r="BC140" i="2" s="1"/>
  <c r="BG140" i="2"/>
  <c r="BM140" i="2"/>
  <c r="BO140" i="2" s="1"/>
  <c r="BT140" i="2"/>
  <c r="AZ140" i="2"/>
  <c r="BF140" i="2"/>
  <c r="BL140" i="2"/>
  <c r="BS140" i="2"/>
  <c r="AM140" i="2"/>
  <c r="AN140" i="2"/>
  <c r="AO140" i="2"/>
  <c r="AL140" i="2"/>
  <c r="BF12" i="2"/>
  <c r="BA12" i="2"/>
  <c r="BC12" i="2" s="1"/>
  <c r="AN12" i="2"/>
  <c r="BL12" i="2"/>
  <c r="BG12" i="2"/>
  <c r="AO12" i="2"/>
  <c r="AL12" i="2"/>
  <c r="BS12" i="2"/>
  <c r="BM12" i="2"/>
  <c r="BO12" i="2" s="1"/>
  <c r="AZ12" i="2"/>
  <c r="AM12" i="2"/>
  <c r="BT12" i="2"/>
  <c r="AZ198" i="2"/>
  <c r="BF198" i="2"/>
  <c r="BL198" i="2"/>
  <c r="BS198" i="2"/>
  <c r="BA198" i="2"/>
  <c r="BC198" i="2" s="1"/>
  <c r="BG198" i="2"/>
  <c r="BM198" i="2"/>
  <c r="BO198" i="2" s="1"/>
  <c r="BT198" i="2"/>
  <c r="AL198" i="2"/>
  <c r="AM198" i="2"/>
  <c r="AN198" i="2"/>
  <c r="AO198" i="2"/>
  <c r="BA34" i="2"/>
  <c r="BC34" i="2" s="1"/>
  <c r="BG34" i="2"/>
  <c r="BM34" i="2"/>
  <c r="BO34" i="2" s="1"/>
  <c r="BT34" i="2"/>
  <c r="BF34" i="2"/>
  <c r="AZ34" i="2"/>
  <c r="BL34" i="2"/>
  <c r="AO34" i="2"/>
  <c r="AL34" i="2"/>
  <c r="BS34" i="2"/>
  <c r="AM34" i="2"/>
  <c r="AN34" i="2"/>
  <c r="AZ41" i="2"/>
  <c r="BF41" i="2"/>
  <c r="BL41" i="2"/>
  <c r="BS41" i="2"/>
  <c r="BM41" i="2"/>
  <c r="BO41" i="2" s="1"/>
  <c r="BG41" i="2"/>
  <c r="BT41" i="2"/>
  <c r="BA41" i="2"/>
  <c r="BC41" i="2" s="1"/>
  <c r="AO41" i="2"/>
  <c r="AL41" i="2"/>
  <c r="AM41" i="2"/>
  <c r="AN41" i="2"/>
  <c r="AZ105" i="2"/>
  <c r="BF105" i="2"/>
  <c r="BL105" i="2"/>
  <c r="BS105" i="2"/>
  <c r="BG105" i="2"/>
  <c r="AO105" i="2"/>
  <c r="BM105" i="2"/>
  <c r="BO105" i="2" s="1"/>
  <c r="AL105" i="2"/>
  <c r="BT105" i="2"/>
  <c r="BA105" i="2"/>
  <c r="BC105" i="2" s="1"/>
  <c r="AM105" i="2"/>
  <c r="AN105" i="2"/>
  <c r="BA136" i="2"/>
  <c r="BC136" i="2" s="1"/>
  <c r="BG136" i="2"/>
  <c r="BM136" i="2"/>
  <c r="BO136" i="2" s="1"/>
  <c r="BT136" i="2"/>
  <c r="BS136" i="2"/>
  <c r="AZ136" i="2"/>
  <c r="BF136" i="2"/>
  <c r="BL136" i="2"/>
  <c r="AN136" i="2"/>
  <c r="AO136" i="2"/>
  <c r="AM136" i="2"/>
  <c r="AL136" i="2"/>
  <c r="BA42" i="2"/>
  <c r="BC42" i="2" s="1"/>
  <c r="BG42" i="2"/>
  <c r="BM42" i="2"/>
  <c r="BO42" i="2" s="1"/>
  <c r="BT42" i="2"/>
  <c r="BS42" i="2"/>
  <c r="BL42" i="2"/>
  <c r="AZ42" i="2"/>
  <c r="BF42" i="2"/>
  <c r="AO42" i="2"/>
  <c r="AL42" i="2"/>
  <c r="AM42" i="2"/>
  <c r="AN42" i="2"/>
  <c r="BA88" i="2"/>
  <c r="BC88" i="2" s="1"/>
  <c r="BG88" i="2"/>
  <c r="BM88" i="2"/>
  <c r="BO88" i="2" s="1"/>
  <c r="BT88" i="2"/>
  <c r="BS88" i="2"/>
  <c r="AO88" i="2"/>
  <c r="AZ88" i="2"/>
  <c r="AL88" i="2"/>
  <c r="BF88" i="2"/>
  <c r="BL88" i="2"/>
  <c r="AN88" i="2"/>
  <c r="AM88" i="2"/>
  <c r="AZ162" i="2"/>
  <c r="BF162" i="2"/>
  <c r="BL162" i="2"/>
  <c r="BS162" i="2"/>
  <c r="BA162" i="2"/>
  <c r="BC162" i="2" s="1"/>
  <c r="BG162" i="2"/>
  <c r="BM162" i="2"/>
  <c r="BO162" i="2" s="1"/>
  <c r="BT162" i="2"/>
  <c r="AL162" i="2"/>
  <c r="AM162" i="2"/>
  <c r="AN162" i="2"/>
  <c r="AO162" i="2"/>
  <c r="BF71" i="2"/>
  <c r="BM71" i="2"/>
  <c r="BO71" i="2" s="1"/>
  <c r="AZ71" i="2"/>
  <c r="BG71" i="2"/>
  <c r="BA71" i="2"/>
  <c r="BC71" i="2" s="1"/>
  <c r="BS71" i="2"/>
  <c r="BT71" i="2"/>
  <c r="AO71" i="2"/>
  <c r="AL71" i="2"/>
  <c r="AM71" i="2"/>
  <c r="BL71" i="2"/>
  <c r="AN71" i="2"/>
  <c r="BL35" i="2"/>
  <c r="BT35" i="2"/>
  <c r="BF35" i="2"/>
  <c r="BM35" i="2"/>
  <c r="BO35" i="2" s="1"/>
  <c r="BA35" i="2"/>
  <c r="BC35" i="2" s="1"/>
  <c r="BS35" i="2"/>
  <c r="BG35" i="2"/>
  <c r="AO35" i="2"/>
  <c r="AL35" i="2"/>
  <c r="AM35" i="2"/>
  <c r="AZ35" i="2"/>
  <c r="AN35" i="2"/>
  <c r="AZ94" i="2"/>
  <c r="BF94" i="2"/>
  <c r="BL94" i="2"/>
  <c r="BS94" i="2"/>
  <c r="BA94" i="2"/>
  <c r="BC94" i="2" s="1"/>
  <c r="BG94" i="2"/>
  <c r="BM94" i="2"/>
  <c r="BO94" i="2" s="1"/>
  <c r="BT94" i="2"/>
  <c r="AO94" i="2"/>
  <c r="AL94" i="2"/>
  <c r="AM94" i="2"/>
  <c r="AN94" i="2"/>
  <c r="AZ77" i="2"/>
  <c r="BF77" i="2"/>
  <c r="BL77" i="2"/>
  <c r="BS77" i="2"/>
  <c r="BM77" i="2"/>
  <c r="BO77" i="2" s="1"/>
  <c r="AO77" i="2"/>
  <c r="BT77" i="2"/>
  <c r="AL77" i="2"/>
  <c r="BA77" i="2"/>
  <c r="BC77" i="2" s="1"/>
  <c r="AM77" i="2"/>
  <c r="BG77" i="2"/>
  <c r="AN77" i="2"/>
  <c r="AZ117" i="2"/>
  <c r="BF117" i="2"/>
  <c r="BL117" i="2"/>
  <c r="BS117" i="2"/>
  <c r="BA117" i="2"/>
  <c r="BC117" i="2" s="1"/>
  <c r="BG117" i="2"/>
  <c r="BM117" i="2"/>
  <c r="BO117" i="2" s="1"/>
  <c r="BT117" i="2"/>
  <c r="AL117" i="2"/>
  <c r="AN117" i="2"/>
  <c r="AO117" i="2"/>
  <c r="AM117" i="2"/>
  <c r="AZ133" i="2"/>
  <c r="BF133" i="2"/>
  <c r="BL133" i="2"/>
  <c r="BS133" i="2"/>
  <c r="BA133" i="2"/>
  <c r="BC133" i="2" s="1"/>
  <c r="BG133" i="2"/>
  <c r="BM133" i="2"/>
  <c r="BO133" i="2" s="1"/>
  <c r="BT133" i="2"/>
  <c r="AN133" i="2"/>
  <c r="AO133" i="2"/>
  <c r="AL133" i="2"/>
  <c r="AM133" i="2"/>
  <c r="AZ78" i="2"/>
  <c r="BF78" i="2"/>
  <c r="BL78" i="2"/>
  <c r="BS78" i="2"/>
  <c r="BA78" i="2"/>
  <c r="BC78" i="2" s="1"/>
  <c r="BG78" i="2"/>
  <c r="BM78" i="2"/>
  <c r="BO78" i="2" s="1"/>
  <c r="BT78" i="2"/>
  <c r="AO78" i="2"/>
  <c r="AL78" i="2"/>
  <c r="AM78" i="2"/>
  <c r="AN78" i="2"/>
  <c r="BA112" i="2"/>
  <c r="BC112" i="2" s="1"/>
  <c r="BG112" i="2"/>
  <c r="BM112" i="2"/>
  <c r="BO112" i="2" s="1"/>
  <c r="BT112" i="2"/>
  <c r="BF112" i="2"/>
  <c r="BL112" i="2"/>
  <c r="BS112" i="2"/>
  <c r="AZ112" i="2"/>
  <c r="AL112" i="2"/>
  <c r="AM112" i="2"/>
  <c r="AN112" i="2"/>
  <c r="AO112" i="2"/>
  <c r="AZ155" i="2"/>
  <c r="BF155" i="2"/>
  <c r="BL155" i="2"/>
  <c r="BS155" i="2"/>
  <c r="BA155" i="2"/>
  <c r="BC155" i="2" s="1"/>
  <c r="BG155" i="2"/>
  <c r="BM155" i="2"/>
  <c r="BO155" i="2" s="1"/>
  <c r="BT155" i="2"/>
  <c r="AL155" i="2"/>
  <c r="AM155" i="2"/>
  <c r="AN155" i="2"/>
  <c r="AO155" i="2"/>
  <c r="BA171" i="2"/>
  <c r="BC171" i="2" s="1"/>
  <c r="BG171" i="2"/>
  <c r="BM171" i="2"/>
  <c r="BO171" i="2" s="1"/>
  <c r="BT171" i="2"/>
  <c r="BL171" i="2"/>
  <c r="BS171" i="2"/>
  <c r="AZ171" i="2"/>
  <c r="BF171" i="2"/>
  <c r="AL171" i="2"/>
  <c r="AM171" i="2"/>
  <c r="AN171" i="2"/>
  <c r="AO171" i="2"/>
  <c r="BA187" i="2"/>
  <c r="BC187" i="2" s="1"/>
  <c r="BG187" i="2"/>
  <c r="BM187" i="2"/>
  <c r="BO187" i="2" s="1"/>
  <c r="BT187" i="2"/>
  <c r="BL187" i="2"/>
  <c r="BS187" i="2"/>
  <c r="AZ187" i="2"/>
  <c r="BF187" i="2"/>
  <c r="AL187" i="2"/>
  <c r="AM187" i="2"/>
  <c r="AN187" i="2"/>
  <c r="AO187" i="2"/>
  <c r="AZ82" i="2"/>
  <c r="BF82" i="2"/>
  <c r="BL82" i="2"/>
  <c r="BS82" i="2"/>
  <c r="BA82" i="2"/>
  <c r="BC82" i="2" s="1"/>
  <c r="BG82" i="2"/>
  <c r="BM82" i="2"/>
  <c r="BO82" i="2" s="1"/>
  <c r="BT82" i="2"/>
  <c r="AO82" i="2"/>
  <c r="AL82" i="2"/>
  <c r="AM82" i="2"/>
  <c r="AN82" i="2"/>
  <c r="AZ81" i="2"/>
  <c r="BF81" i="2"/>
  <c r="BL81" i="2"/>
  <c r="BS81" i="2"/>
  <c r="BT81" i="2"/>
  <c r="AO81" i="2"/>
  <c r="BA81" i="2"/>
  <c r="BC81" i="2" s="1"/>
  <c r="AL81" i="2"/>
  <c r="BG81" i="2"/>
  <c r="BM81" i="2"/>
  <c r="BO81" i="2" s="1"/>
  <c r="AM81" i="2"/>
  <c r="AN81" i="2"/>
  <c r="AZ118" i="2"/>
  <c r="BF118" i="2"/>
  <c r="BL118" i="2"/>
  <c r="BS118" i="2"/>
  <c r="BA118" i="2"/>
  <c r="BC118" i="2" s="1"/>
  <c r="BG118" i="2"/>
  <c r="BM118" i="2"/>
  <c r="BO118" i="2" s="1"/>
  <c r="BT118" i="2"/>
  <c r="AL118" i="2"/>
  <c r="AN118" i="2"/>
  <c r="AO118" i="2"/>
  <c r="AM118" i="2"/>
  <c r="BA50" i="2"/>
  <c r="BC50" i="2" s="1"/>
  <c r="BG50" i="2"/>
  <c r="BM50" i="2"/>
  <c r="BO50" i="2" s="1"/>
  <c r="BT50" i="2"/>
  <c r="BF50" i="2"/>
  <c r="AZ50" i="2"/>
  <c r="BL50" i="2"/>
  <c r="BS50" i="2"/>
  <c r="AO50" i="2"/>
  <c r="AL50" i="2"/>
  <c r="AM50" i="2"/>
  <c r="AN50" i="2"/>
  <c r="BA80" i="2"/>
  <c r="BC80" i="2" s="1"/>
  <c r="BG80" i="2"/>
  <c r="BM80" i="2"/>
  <c r="BO80" i="2" s="1"/>
  <c r="BT80" i="2"/>
  <c r="BF80" i="2"/>
  <c r="AO80" i="2"/>
  <c r="BL80" i="2"/>
  <c r="AL80" i="2"/>
  <c r="BS80" i="2"/>
  <c r="AZ80" i="2"/>
  <c r="AN80" i="2"/>
  <c r="AM80" i="2"/>
  <c r="AZ109" i="2"/>
  <c r="BF109" i="2"/>
  <c r="BL109" i="2"/>
  <c r="BS109" i="2"/>
  <c r="BM109" i="2"/>
  <c r="BO109" i="2" s="1"/>
  <c r="BT109" i="2"/>
  <c r="AL109" i="2"/>
  <c r="BA109" i="2"/>
  <c r="BC109" i="2" s="1"/>
  <c r="BG109" i="2"/>
  <c r="AN109" i="2"/>
  <c r="AO109" i="2"/>
  <c r="AM109" i="2"/>
  <c r="AZ160" i="2"/>
  <c r="BF160" i="2"/>
  <c r="BL160" i="2"/>
  <c r="BS160" i="2"/>
  <c r="BG160" i="2"/>
  <c r="BM160" i="2"/>
  <c r="BO160" i="2" s="1"/>
  <c r="BT160" i="2"/>
  <c r="BA160" i="2"/>
  <c r="BC160" i="2" s="1"/>
  <c r="AL160" i="2"/>
  <c r="AM160" i="2"/>
  <c r="AN160" i="2"/>
  <c r="AO160" i="2"/>
  <c r="AZ180" i="2"/>
  <c r="BF180" i="2"/>
  <c r="BL180" i="2"/>
  <c r="BS180" i="2"/>
  <c r="BM180" i="2"/>
  <c r="BO180" i="2" s="1"/>
  <c r="BT180" i="2"/>
  <c r="BA180" i="2"/>
  <c r="BC180" i="2" s="1"/>
  <c r="BG180" i="2"/>
  <c r="AL180" i="2"/>
  <c r="AM180" i="2"/>
  <c r="AN180" i="2"/>
  <c r="AO180" i="2"/>
  <c r="AZ201" i="2"/>
  <c r="BF201" i="2"/>
  <c r="BL201" i="2"/>
  <c r="BS201" i="2"/>
  <c r="BA201" i="2"/>
  <c r="BC201" i="2" s="1"/>
  <c r="BG201" i="2"/>
  <c r="BI201" i="2" s="1"/>
  <c r="BM201" i="2"/>
  <c r="BO201" i="2" s="1"/>
  <c r="BT201" i="2"/>
  <c r="BV201" i="2" s="1"/>
  <c r="AL201" i="2"/>
  <c r="AM201" i="2"/>
  <c r="AN201" i="2"/>
  <c r="AO201" i="2"/>
  <c r="AZ178" i="2"/>
  <c r="BF178" i="2"/>
  <c r="BL178" i="2"/>
  <c r="BS178" i="2"/>
  <c r="BA178" i="2"/>
  <c r="BC178" i="2" s="1"/>
  <c r="BG178" i="2"/>
  <c r="BM178" i="2"/>
  <c r="BO178" i="2" s="1"/>
  <c r="BT178" i="2"/>
  <c r="AL178" i="2"/>
  <c r="AM178" i="2"/>
  <c r="AN178" i="2"/>
  <c r="AO178" i="2"/>
  <c r="AZ33" i="2"/>
  <c r="BF33" i="2"/>
  <c r="BL33" i="2"/>
  <c r="BS33" i="2"/>
  <c r="BA33" i="2"/>
  <c r="BC33" i="2" s="1"/>
  <c r="BT33" i="2"/>
  <c r="BG33" i="2"/>
  <c r="BM33" i="2"/>
  <c r="BO33" i="2" s="1"/>
  <c r="AO33" i="2"/>
  <c r="AL33" i="2"/>
  <c r="AM33" i="2"/>
  <c r="AN33" i="2"/>
  <c r="BA148" i="2"/>
  <c r="BC148" i="2" s="1"/>
  <c r="BG148" i="2"/>
  <c r="BM148" i="2"/>
  <c r="BO148" i="2" s="1"/>
  <c r="BT148" i="2"/>
  <c r="BL148" i="2"/>
  <c r="BS148" i="2"/>
  <c r="AZ148" i="2"/>
  <c r="BF148" i="2"/>
  <c r="AM148" i="2"/>
  <c r="AN148" i="2"/>
  <c r="AO148" i="2"/>
  <c r="AL148" i="2"/>
  <c r="AZ68" i="2"/>
  <c r="BF68" i="2"/>
  <c r="BL68" i="2"/>
  <c r="BS68" i="2"/>
  <c r="BM68" i="2"/>
  <c r="BO68" i="2" s="1"/>
  <c r="BG68" i="2"/>
  <c r="BA68" i="2"/>
  <c r="BC68" i="2" s="1"/>
  <c r="AO68" i="2"/>
  <c r="AL68" i="2"/>
  <c r="AM68" i="2"/>
  <c r="BT68" i="2"/>
  <c r="AN68" i="2"/>
  <c r="AZ190" i="2"/>
  <c r="BF190" i="2"/>
  <c r="BL190" i="2"/>
  <c r="BS190" i="2"/>
  <c r="BA190" i="2"/>
  <c r="BC190" i="2" s="1"/>
  <c r="BG190" i="2"/>
  <c r="BM190" i="2"/>
  <c r="BO190" i="2" s="1"/>
  <c r="BT190" i="2"/>
  <c r="AL190" i="2"/>
  <c r="AM190" i="2"/>
  <c r="AN190" i="2"/>
  <c r="AO190" i="2"/>
  <c r="BG66" i="2"/>
  <c r="BT66" i="2"/>
  <c r="AZ66" i="2"/>
  <c r="BL66" i="2"/>
  <c r="BA66" i="2"/>
  <c r="BC66" i="2" s="1"/>
  <c r="BM66" i="2"/>
  <c r="BO66" i="2" s="1"/>
  <c r="AO66" i="2"/>
  <c r="AL66" i="2"/>
  <c r="BF66" i="2"/>
  <c r="AM66" i="2"/>
  <c r="BS66" i="2"/>
  <c r="AN66" i="2"/>
  <c r="AZ143" i="2"/>
  <c r="BF143" i="2"/>
  <c r="BL143" i="2"/>
  <c r="BS143" i="2"/>
  <c r="BA143" i="2"/>
  <c r="BC143" i="2" s="1"/>
  <c r="BG143" i="2"/>
  <c r="BM143" i="2"/>
  <c r="BO143" i="2" s="1"/>
  <c r="BT143" i="2"/>
  <c r="AM143" i="2"/>
  <c r="AN143" i="2"/>
  <c r="AO143" i="2"/>
  <c r="AL143" i="2"/>
  <c r="AZ63" i="2"/>
  <c r="BF63" i="2"/>
  <c r="BL63" i="2"/>
  <c r="BS63" i="2"/>
  <c r="BG63" i="2"/>
  <c r="BT63" i="2"/>
  <c r="AO63" i="2"/>
  <c r="BA63" i="2"/>
  <c r="BC63" i="2" s="1"/>
  <c r="AL63" i="2"/>
  <c r="BM63" i="2"/>
  <c r="BO63" i="2" s="1"/>
  <c r="AM63" i="2"/>
  <c r="AN63" i="2"/>
  <c r="AZ86" i="2"/>
  <c r="BF86" i="2"/>
  <c r="BL86" i="2"/>
  <c r="BS86" i="2"/>
  <c r="BA86" i="2"/>
  <c r="BC86" i="2" s="1"/>
  <c r="BG86" i="2"/>
  <c r="BM86" i="2"/>
  <c r="BO86" i="2" s="1"/>
  <c r="BT86" i="2"/>
  <c r="AO86" i="2"/>
  <c r="AL86" i="2"/>
  <c r="AM86" i="2"/>
  <c r="AN86" i="2"/>
  <c r="AZ122" i="2"/>
  <c r="BF122" i="2"/>
  <c r="BL122" i="2"/>
  <c r="BS122" i="2"/>
  <c r="BA122" i="2"/>
  <c r="BC122" i="2" s="1"/>
  <c r="BG122" i="2"/>
  <c r="BM122" i="2"/>
  <c r="BO122" i="2" s="1"/>
  <c r="BT122" i="2"/>
  <c r="AL122" i="2"/>
  <c r="AN122" i="2"/>
  <c r="AO122" i="2"/>
  <c r="AM122" i="2"/>
  <c r="AZ90" i="2"/>
  <c r="BF90" i="2"/>
  <c r="BL90" i="2"/>
  <c r="BS90" i="2"/>
  <c r="BA90" i="2"/>
  <c r="BC90" i="2" s="1"/>
  <c r="BG90" i="2"/>
  <c r="BM90" i="2"/>
  <c r="BO90" i="2" s="1"/>
  <c r="BT90" i="2"/>
  <c r="AO90" i="2"/>
  <c r="AL90" i="2"/>
  <c r="AM90" i="2"/>
  <c r="AN90" i="2"/>
  <c r="AZ176" i="2"/>
  <c r="BF176" i="2"/>
  <c r="BL176" i="2"/>
  <c r="BS176" i="2"/>
  <c r="BG176" i="2"/>
  <c r="BM176" i="2"/>
  <c r="BO176" i="2" s="1"/>
  <c r="BT176" i="2"/>
  <c r="BA176" i="2"/>
  <c r="BC176" i="2" s="1"/>
  <c r="AL176" i="2"/>
  <c r="AM176" i="2"/>
  <c r="AN176" i="2"/>
  <c r="AO176" i="2"/>
  <c r="BL75" i="2"/>
  <c r="BS75" i="2"/>
  <c r="BF75" i="2"/>
  <c r="BM75" i="2"/>
  <c r="BO75" i="2" s="1"/>
  <c r="BT75" i="2"/>
  <c r="AZ75" i="2"/>
  <c r="BG75" i="2"/>
  <c r="AO75" i="2"/>
  <c r="AL75" i="2"/>
  <c r="AM75" i="2"/>
  <c r="BA75" i="2"/>
  <c r="BC75" i="2" s="1"/>
  <c r="AN75" i="2"/>
  <c r="AZ177" i="2"/>
  <c r="BF177" i="2"/>
  <c r="BL177" i="2"/>
  <c r="BS177" i="2"/>
  <c r="BA177" i="2"/>
  <c r="BC177" i="2" s="1"/>
  <c r="BG177" i="2"/>
  <c r="BM177" i="2"/>
  <c r="BO177" i="2" s="1"/>
  <c r="BT177" i="2"/>
  <c r="AL177" i="2"/>
  <c r="AM177" i="2"/>
  <c r="AN177" i="2"/>
  <c r="AO177" i="2"/>
  <c r="AZ67" i="2"/>
  <c r="BG67" i="2"/>
  <c r="BA67" i="2"/>
  <c r="BC67" i="2" s="1"/>
  <c r="BS67" i="2"/>
  <c r="BL67" i="2"/>
  <c r="BT67" i="2"/>
  <c r="AO67" i="2"/>
  <c r="BF67" i="2"/>
  <c r="AL67" i="2"/>
  <c r="BM67" i="2"/>
  <c r="BO67" i="2" s="1"/>
  <c r="AM67" i="2"/>
  <c r="AN67" i="2"/>
  <c r="BL51" i="2"/>
  <c r="BT51" i="2"/>
  <c r="BF51" i="2"/>
  <c r="BM51" i="2"/>
  <c r="BO51" i="2" s="1"/>
  <c r="AZ51" i="2"/>
  <c r="BA51" i="2"/>
  <c r="BC51" i="2" s="1"/>
  <c r="BS51" i="2"/>
  <c r="AO51" i="2"/>
  <c r="AL51" i="2"/>
  <c r="BG51" i="2"/>
  <c r="AM51" i="2"/>
  <c r="AN51" i="2"/>
  <c r="AZ173" i="2"/>
  <c r="BF173" i="2"/>
  <c r="BL173" i="2"/>
  <c r="BS173" i="2"/>
  <c r="BA173" i="2"/>
  <c r="BC173" i="2" s="1"/>
  <c r="BG173" i="2"/>
  <c r="BM173" i="2"/>
  <c r="BO173" i="2" s="1"/>
  <c r="BT173" i="2"/>
  <c r="AL173" i="2"/>
  <c r="AM173" i="2"/>
  <c r="AN173" i="2"/>
  <c r="AO173" i="2"/>
  <c r="AZ25" i="2"/>
  <c r="BF25" i="2"/>
  <c r="BL25" i="2"/>
  <c r="BS25" i="2"/>
  <c r="BM25" i="2"/>
  <c r="BO25" i="2" s="1"/>
  <c r="BG25" i="2"/>
  <c r="BA25" i="2"/>
  <c r="BC25" i="2" s="1"/>
  <c r="BT25" i="2"/>
  <c r="AO25" i="2"/>
  <c r="AL25" i="2"/>
  <c r="AM25" i="2"/>
  <c r="AN25" i="2"/>
  <c r="BA69" i="2"/>
  <c r="BC69" i="2" s="1"/>
  <c r="BG69" i="2"/>
  <c r="BM69" i="2"/>
  <c r="BO69" i="2" s="1"/>
  <c r="BT69" i="2"/>
  <c r="BS69" i="2"/>
  <c r="BL69" i="2"/>
  <c r="BF69" i="2"/>
  <c r="AO69" i="2"/>
  <c r="AZ69" i="2"/>
  <c r="AL69" i="2"/>
  <c r="AM69" i="2"/>
  <c r="AN69" i="2"/>
  <c r="AZ149" i="2"/>
  <c r="BF149" i="2"/>
  <c r="BL149" i="2"/>
  <c r="BS149" i="2"/>
  <c r="BA149" i="2"/>
  <c r="BC149" i="2" s="1"/>
  <c r="BG149" i="2"/>
  <c r="BM149" i="2"/>
  <c r="BO149" i="2" s="1"/>
  <c r="BT149" i="2"/>
  <c r="AM149" i="2"/>
  <c r="AN149" i="2"/>
  <c r="AO149" i="2"/>
  <c r="AL149" i="2"/>
  <c r="AZ72" i="2"/>
  <c r="BF72" i="2"/>
  <c r="BL72" i="2"/>
  <c r="BS72" i="2"/>
  <c r="BT72" i="2"/>
  <c r="BM72" i="2"/>
  <c r="BO72" i="2" s="1"/>
  <c r="BG72" i="2"/>
  <c r="AO72" i="2"/>
  <c r="AL72" i="2"/>
  <c r="BA72" i="2"/>
  <c r="BC72" i="2" s="1"/>
  <c r="AM72" i="2"/>
  <c r="AN72" i="2"/>
  <c r="AZ89" i="2"/>
  <c r="BF89" i="2"/>
  <c r="BL89" i="2"/>
  <c r="BS89" i="2"/>
  <c r="BG89" i="2"/>
  <c r="AO89" i="2"/>
  <c r="BM89" i="2"/>
  <c r="BO89" i="2" s="1"/>
  <c r="AL89" i="2"/>
  <c r="BT89" i="2"/>
  <c r="BA89" i="2"/>
  <c r="BC89" i="2" s="1"/>
  <c r="AM89" i="2"/>
  <c r="AN89" i="2"/>
  <c r="BA124" i="2"/>
  <c r="BC124" i="2" s="1"/>
  <c r="BG124" i="2"/>
  <c r="BM124" i="2"/>
  <c r="BO124" i="2" s="1"/>
  <c r="BT124" i="2"/>
  <c r="AZ124" i="2"/>
  <c r="BF124" i="2"/>
  <c r="BL124" i="2"/>
  <c r="BS124" i="2"/>
  <c r="AL124" i="2"/>
  <c r="AN124" i="2"/>
  <c r="AO124" i="2"/>
  <c r="AM124" i="2"/>
  <c r="AZ141" i="2"/>
  <c r="BF141" i="2"/>
  <c r="BL141" i="2"/>
  <c r="BS141" i="2"/>
  <c r="BM141" i="2"/>
  <c r="BO141" i="2" s="1"/>
  <c r="BT141" i="2"/>
  <c r="BA141" i="2"/>
  <c r="BC141" i="2" s="1"/>
  <c r="BG141" i="2"/>
  <c r="AM141" i="2"/>
  <c r="AN141" i="2"/>
  <c r="AO141" i="2"/>
  <c r="AL141" i="2"/>
  <c r="BA55" i="2"/>
  <c r="BC55" i="2" s="1"/>
  <c r="BL55" i="2"/>
  <c r="BS55" i="2"/>
  <c r="AZ55" i="2"/>
  <c r="BF55" i="2"/>
  <c r="BT55" i="2"/>
  <c r="BG55" i="2"/>
  <c r="AO55" i="2"/>
  <c r="AL55" i="2"/>
  <c r="AM55" i="2"/>
  <c r="BM55" i="2"/>
  <c r="BO55" i="2" s="1"/>
  <c r="AN55" i="2"/>
  <c r="BA18" i="2"/>
  <c r="BC18" i="2" s="1"/>
  <c r="BG18" i="2"/>
  <c r="BM18" i="2"/>
  <c r="BO18" i="2" s="1"/>
  <c r="BT18" i="2"/>
  <c r="BF18" i="2"/>
  <c r="AZ18" i="2"/>
  <c r="BS18" i="2"/>
  <c r="BL18" i="2"/>
  <c r="AO18" i="2"/>
  <c r="AL18" i="2"/>
  <c r="AM18" i="2"/>
  <c r="AN18" i="2"/>
  <c r="BA76" i="2"/>
  <c r="BC76" i="2" s="1"/>
  <c r="BG76" i="2"/>
  <c r="BM76" i="2"/>
  <c r="BO76" i="2" s="1"/>
  <c r="BT76" i="2"/>
  <c r="AZ76" i="2"/>
  <c r="AO76" i="2"/>
  <c r="BF76" i="2"/>
  <c r="AL76" i="2"/>
  <c r="BL76" i="2"/>
  <c r="AM76" i="2"/>
  <c r="BS76" i="2"/>
  <c r="AN76" i="2"/>
  <c r="BA61" i="2"/>
  <c r="BC61" i="2" s="1"/>
  <c r="BG61" i="2"/>
  <c r="BM61" i="2"/>
  <c r="BO61" i="2" s="1"/>
  <c r="BT61" i="2"/>
  <c r="AZ61" i="2"/>
  <c r="BL61" i="2"/>
  <c r="BF61" i="2"/>
  <c r="BS61" i="2"/>
  <c r="AO61" i="2"/>
  <c r="AL61" i="2"/>
  <c r="AM61" i="2"/>
  <c r="AN61" i="2"/>
  <c r="AZ113" i="2"/>
  <c r="BF113" i="2"/>
  <c r="BL113" i="2"/>
  <c r="BS113" i="2"/>
  <c r="BT113" i="2"/>
  <c r="BA113" i="2"/>
  <c r="BC113" i="2" s="1"/>
  <c r="BG113" i="2"/>
  <c r="BM113" i="2"/>
  <c r="BO113" i="2" s="1"/>
  <c r="AL113" i="2"/>
  <c r="AM113" i="2"/>
  <c r="AN113" i="2"/>
  <c r="AO113" i="2"/>
  <c r="AZ129" i="2"/>
  <c r="BF129" i="2"/>
  <c r="BL129" i="2"/>
  <c r="BS129" i="2"/>
  <c r="BT129" i="2"/>
  <c r="BA129" i="2"/>
  <c r="BC129" i="2" s="1"/>
  <c r="BG129" i="2"/>
  <c r="BM129" i="2"/>
  <c r="BO129" i="2" s="1"/>
  <c r="AN129" i="2"/>
  <c r="AO129" i="2"/>
  <c r="AL129" i="2"/>
  <c r="AM129" i="2"/>
  <c r="BA62" i="2"/>
  <c r="BC62" i="2" s="1"/>
  <c r="BM62" i="2"/>
  <c r="BO62" i="2" s="1"/>
  <c r="BF62" i="2"/>
  <c r="BS62" i="2"/>
  <c r="BG62" i="2"/>
  <c r="BT62" i="2"/>
  <c r="AO62" i="2"/>
  <c r="AL62" i="2"/>
  <c r="AZ62" i="2"/>
  <c r="AM62" i="2"/>
  <c r="BL62" i="2"/>
  <c r="AN62" i="2"/>
  <c r="BA108" i="2"/>
  <c r="BC108" i="2" s="1"/>
  <c r="BG108" i="2"/>
  <c r="BM108" i="2"/>
  <c r="BO108" i="2" s="1"/>
  <c r="BT108" i="2"/>
  <c r="AZ108" i="2"/>
  <c r="BF108" i="2"/>
  <c r="AL108" i="2"/>
  <c r="BL108" i="2"/>
  <c r="BS108" i="2"/>
  <c r="AN108" i="2"/>
  <c r="AO108" i="2"/>
  <c r="AM108" i="2"/>
  <c r="AZ150" i="2"/>
  <c r="BF150" i="2"/>
  <c r="BL150" i="2"/>
  <c r="BS150" i="2"/>
  <c r="BA150" i="2"/>
  <c r="BC150" i="2" s="1"/>
  <c r="BG150" i="2"/>
  <c r="BM150" i="2"/>
  <c r="BO150" i="2" s="1"/>
  <c r="BT150" i="2"/>
  <c r="AM150" i="2"/>
  <c r="AN150" i="2"/>
  <c r="AO150" i="2"/>
  <c r="AL150" i="2"/>
  <c r="BA167" i="2"/>
  <c r="BC167" i="2" s="1"/>
  <c r="BG167" i="2"/>
  <c r="BM167" i="2"/>
  <c r="BO167" i="2" s="1"/>
  <c r="BT167" i="2"/>
  <c r="BF167" i="2"/>
  <c r="BL167" i="2"/>
  <c r="BS167" i="2"/>
  <c r="AZ167" i="2"/>
  <c r="AL167" i="2"/>
  <c r="AM167" i="2"/>
  <c r="AN167" i="2"/>
  <c r="AO167" i="2"/>
  <c r="BA183" i="2"/>
  <c r="BC183" i="2" s="1"/>
  <c r="BG183" i="2"/>
  <c r="BM183" i="2"/>
  <c r="BO183" i="2" s="1"/>
  <c r="BT183" i="2"/>
  <c r="BF183" i="2"/>
  <c r="BL183" i="2"/>
  <c r="BS183" i="2"/>
  <c r="AZ183" i="2"/>
  <c r="AL183" i="2"/>
  <c r="AM183" i="2"/>
  <c r="AN183" i="2"/>
  <c r="AO183" i="2"/>
  <c r="BA199" i="2"/>
  <c r="BC199" i="2" s="1"/>
  <c r="BG199" i="2"/>
  <c r="BM199" i="2"/>
  <c r="BO199" i="2" s="1"/>
  <c r="BT199" i="2"/>
  <c r="BF199" i="2"/>
  <c r="BL199" i="2"/>
  <c r="BS199" i="2"/>
  <c r="AZ199" i="2"/>
  <c r="AL199" i="2"/>
  <c r="AM199" i="2"/>
  <c r="AN199" i="2"/>
  <c r="AO199" i="2"/>
  <c r="AZ21" i="2"/>
  <c r="BF21" i="2"/>
  <c r="BL21" i="2"/>
  <c r="BS21" i="2"/>
  <c r="BG21" i="2"/>
  <c r="BA21" i="2"/>
  <c r="BC21" i="2" s="1"/>
  <c r="BT21" i="2"/>
  <c r="AO21" i="2"/>
  <c r="AL21" i="2"/>
  <c r="AM21" i="2"/>
  <c r="BM21" i="2"/>
  <c r="BO21" i="2" s="1"/>
  <c r="AN21" i="2"/>
  <c r="BL32" i="2"/>
  <c r="BT32" i="2"/>
  <c r="BF32" i="2"/>
  <c r="BM32" i="2"/>
  <c r="BO32" i="2" s="1"/>
  <c r="AZ32" i="2"/>
  <c r="BA32" i="2"/>
  <c r="BC32" i="2" s="1"/>
  <c r="BS32" i="2"/>
  <c r="AO32" i="2"/>
  <c r="BG32" i="2"/>
  <c r="AL32" i="2"/>
  <c r="AM32" i="2"/>
  <c r="AN32" i="2"/>
  <c r="AZ64" i="2"/>
  <c r="BF64" i="2"/>
  <c r="BL64" i="2"/>
  <c r="BS64" i="2"/>
  <c r="BA64" i="2"/>
  <c r="BC64" i="2" s="1"/>
  <c r="BG64" i="2"/>
  <c r="BM64" i="2"/>
  <c r="BO64" i="2" s="1"/>
  <c r="BT64" i="2"/>
  <c r="AO64" i="2"/>
  <c r="AL64" i="2"/>
  <c r="AM64" i="2"/>
  <c r="AN64" i="2"/>
  <c r="BA65" i="2"/>
  <c r="BC65" i="2" s="1"/>
  <c r="BG65" i="2"/>
  <c r="BM65" i="2"/>
  <c r="BO65" i="2" s="1"/>
  <c r="BT65" i="2"/>
  <c r="BF65" i="2"/>
  <c r="BS65" i="2"/>
  <c r="AZ65" i="2"/>
  <c r="BL65" i="2"/>
  <c r="AO65" i="2"/>
  <c r="AL65" i="2"/>
  <c r="AM65" i="2"/>
  <c r="AN65" i="2"/>
  <c r="AZ114" i="2"/>
  <c r="BF114" i="2"/>
  <c r="BL114" i="2"/>
  <c r="BS114" i="2"/>
  <c r="BA114" i="2"/>
  <c r="BC114" i="2" s="1"/>
  <c r="BG114" i="2"/>
  <c r="BM114" i="2"/>
  <c r="BO114" i="2" s="1"/>
  <c r="BT114" i="2"/>
  <c r="AL114" i="2"/>
  <c r="AM114" i="2"/>
  <c r="AN114" i="2"/>
  <c r="AO114" i="2"/>
  <c r="BF28" i="2"/>
  <c r="BM28" i="2"/>
  <c r="BO28" i="2" s="1"/>
  <c r="AZ28" i="2"/>
  <c r="BG28" i="2"/>
  <c r="BT28" i="2"/>
  <c r="BL28" i="2"/>
  <c r="BA28" i="2"/>
  <c r="BC28" i="2" s="1"/>
  <c r="AO28" i="2"/>
  <c r="BS28" i="2"/>
  <c r="AL28" i="2"/>
  <c r="AM28" i="2"/>
  <c r="AN28" i="2"/>
  <c r="AZ156" i="2"/>
  <c r="BF156" i="2"/>
  <c r="BL156" i="2"/>
  <c r="BS156" i="2"/>
  <c r="BA156" i="2"/>
  <c r="BC156" i="2" s="1"/>
  <c r="BG156" i="2"/>
  <c r="BM156" i="2"/>
  <c r="BO156" i="2" s="1"/>
  <c r="BT156" i="2"/>
  <c r="AL156" i="2"/>
  <c r="AM156" i="2"/>
  <c r="AN156" i="2"/>
  <c r="AO156" i="2"/>
  <c r="AZ172" i="2"/>
  <c r="BF172" i="2"/>
  <c r="BL172" i="2"/>
  <c r="BS172" i="2"/>
  <c r="BA172" i="2"/>
  <c r="BC172" i="2" s="1"/>
  <c r="BG172" i="2"/>
  <c r="BM172" i="2"/>
  <c r="BO172" i="2" s="1"/>
  <c r="BT172" i="2"/>
  <c r="AL172" i="2"/>
  <c r="AM172" i="2"/>
  <c r="AN172" i="2"/>
  <c r="AO172" i="2"/>
  <c r="AZ196" i="2"/>
  <c r="BF196" i="2"/>
  <c r="BL196" i="2"/>
  <c r="BS196" i="2"/>
  <c r="BM196" i="2"/>
  <c r="BO196" i="2" s="1"/>
  <c r="BT196" i="2"/>
  <c r="BA196" i="2"/>
  <c r="BC196" i="2" s="1"/>
  <c r="BG196" i="2"/>
  <c r="AL196" i="2"/>
  <c r="AM196" i="2"/>
  <c r="AN196" i="2"/>
  <c r="AO196" i="2"/>
  <c r="AL17" i="2"/>
  <c r="BF17" i="2"/>
  <c r="BM17" i="2"/>
  <c r="BO17" i="2" s="1"/>
  <c r="BG17" i="2"/>
  <c r="BL17" i="2"/>
  <c r="BA17" i="2"/>
  <c r="BC17" i="2" s="1"/>
  <c r="AM17" i="2"/>
  <c r="BS17" i="2"/>
  <c r="BT17" i="2"/>
  <c r="AZ17" i="2"/>
  <c r="AN17" i="2"/>
  <c r="AO17" i="2"/>
  <c r="BA152" i="2"/>
  <c r="BC152" i="2" s="1"/>
  <c r="BG152" i="2"/>
  <c r="BM152" i="2"/>
  <c r="BO152" i="2" s="1"/>
  <c r="BT152" i="2"/>
  <c r="BS152" i="2"/>
  <c r="AZ152" i="2"/>
  <c r="BF152" i="2"/>
  <c r="BL152" i="2"/>
  <c r="AM152" i="2"/>
  <c r="AN152" i="2"/>
  <c r="AO152" i="2"/>
  <c r="AL152" i="2"/>
  <c r="BA104" i="2"/>
  <c r="BC104" i="2" s="1"/>
  <c r="BG104" i="2"/>
  <c r="BM104" i="2"/>
  <c r="BO104" i="2" s="1"/>
  <c r="BT104" i="2"/>
  <c r="BS104" i="2"/>
  <c r="AO104" i="2"/>
  <c r="AZ104" i="2"/>
  <c r="AL104" i="2"/>
  <c r="BF104" i="2"/>
  <c r="BL104" i="2"/>
  <c r="AN104" i="2"/>
  <c r="AM104" i="2"/>
  <c r="AZ166" i="2"/>
  <c r="BF166" i="2"/>
  <c r="BL166" i="2"/>
  <c r="BS166" i="2"/>
  <c r="BA166" i="2"/>
  <c r="BC166" i="2" s="1"/>
  <c r="BG166" i="2"/>
  <c r="BM166" i="2"/>
  <c r="BO166" i="2" s="1"/>
  <c r="BT166" i="2"/>
  <c r="AL166" i="2"/>
  <c r="AM166" i="2"/>
  <c r="AN166" i="2"/>
  <c r="AO166" i="2"/>
  <c r="AZ7" i="2"/>
  <c r="AK4" i="2"/>
  <c r="BL4" i="2" s="1"/>
  <c r="AK5" i="2"/>
  <c r="BT5" i="2" s="1"/>
  <c r="BS7" i="2"/>
  <c r="AK9" i="2"/>
  <c r="AL9" i="2" s="1"/>
  <c r="AK8" i="2"/>
  <c r="AN8" i="2" s="1"/>
  <c r="AO7" i="2"/>
  <c r="BT7" i="2"/>
  <c r="BM7" i="2"/>
  <c r="AL7" i="2"/>
  <c r="AN7" i="2"/>
  <c r="BG7" i="2"/>
  <c r="BL7" i="2"/>
  <c r="AJ7" i="2"/>
  <c r="AM7" i="2"/>
  <c r="BA7" i="2"/>
  <c r="BM9" i="2"/>
  <c r="BA6" i="2"/>
  <c r="BC6" i="2" s="1"/>
  <c r="BG6" i="2"/>
  <c r="BM6" i="2"/>
  <c r="BT6" i="2"/>
  <c r="AL6" i="2"/>
  <c r="AM6" i="2"/>
  <c r="BF6" i="2"/>
  <c r="BL6" i="2"/>
  <c r="AO6" i="2"/>
  <c r="AN6" i="2"/>
  <c r="AZ6" i="2"/>
  <c r="BS6" i="2"/>
  <c r="AJ2" i="2"/>
  <c r="AK2" i="2"/>
  <c r="BL153" i="2" l="1"/>
  <c r="BM153" i="2"/>
  <c r="BO153" i="2" s="1"/>
  <c r="BS153" i="2"/>
  <c r="BT153" i="2"/>
  <c r="AN153" i="2"/>
  <c r="AL153" i="2"/>
  <c r="AM153" i="2"/>
  <c r="AZ153" i="2"/>
  <c r="BA153" i="2"/>
  <c r="BC153" i="2" s="1"/>
  <c r="BF153" i="2"/>
  <c r="BG153" i="2"/>
  <c r="AO153" i="2"/>
  <c r="BF4" i="2"/>
  <c r="BM4" i="2"/>
  <c r="AM4" i="2"/>
  <c r="BF5" i="2"/>
  <c r="BL5" i="2"/>
  <c r="BG4" i="2"/>
  <c r="AL4" i="2"/>
  <c r="AZ4" i="2"/>
  <c r="BA4" i="2"/>
  <c r="BS4" i="2"/>
  <c r="AO4" i="2"/>
  <c r="BT4" i="2"/>
  <c r="AN4" i="2"/>
  <c r="AO5" i="2"/>
  <c r="BM5" i="2"/>
  <c r="AM5" i="2"/>
  <c r="BS5" i="2"/>
  <c r="AN5" i="2"/>
  <c r="BG5" i="2"/>
  <c r="AZ5" i="2"/>
  <c r="BA5" i="2"/>
  <c r="AL5" i="2"/>
  <c r="AZ9" i="2"/>
  <c r="BS9" i="2"/>
  <c r="BG9" i="2"/>
  <c r="AM9" i="2"/>
  <c r="BF8" i="2"/>
  <c r="BT9" i="2"/>
  <c r="AN9" i="2"/>
  <c r="BA9" i="2"/>
  <c r="AO9" i="2"/>
  <c r="BF9" i="2"/>
  <c r="BL9" i="2"/>
  <c r="AL8" i="2"/>
  <c r="BG8" i="2"/>
  <c r="BA8" i="2"/>
  <c r="BC8" i="2" s="1"/>
  <c r="AM8" i="2"/>
  <c r="BL8" i="2"/>
  <c r="BT8" i="2"/>
  <c r="AO8" i="2"/>
  <c r="AZ8" i="2"/>
  <c r="BM8" i="2"/>
  <c r="BO8" i="2" s="1"/>
  <c r="BS8" i="2"/>
  <c r="BM2" i="2"/>
  <c r="BL2" i="2"/>
  <c r="BS2" i="2"/>
  <c r="BT2" i="2"/>
  <c r="BG2" i="2"/>
  <c r="BF2" i="2"/>
  <c r="AZ2" i="2"/>
  <c r="BA2" i="2"/>
  <c r="AN2" i="2"/>
  <c r="AM2" i="2"/>
  <c r="AL2" i="2"/>
  <c r="AO2" i="2"/>
  <c r="AI203" i="2" l="1"/>
  <c r="AL203" i="2"/>
  <c r="BL203" i="2" l="1"/>
  <c r="AZ203" i="2"/>
  <c r="BM203" i="2"/>
  <c r="BS203" i="2"/>
  <c r="AK203" i="2"/>
  <c r="BF203" i="2"/>
  <c r="AM203" i="2"/>
  <c r="AN203" i="2"/>
  <c r="BK1" i="2" s="1"/>
  <c r="AY1" i="2"/>
  <c r="BT203" i="2"/>
  <c r="AO203" i="2"/>
  <c r="BR1" i="2" s="1"/>
  <c r="BA203" i="2"/>
  <c r="BU14" i="2" l="1"/>
  <c r="BV14" i="2" s="1"/>
  <c r="BU19" i="2"/>
  <c r="BV19" i="2" s="1"/>
  <c r="BU23" i="2"/>
  <c r="BV23" i="2" s="1"/>
  <c r="BU27" i="2"/>
  <c r="BV27" i="2" s="1"/>
  <c r="BU31" i="2"/>
  <c r="BV31" i="2" s="1"/>
  <c r="BU35" i="2"/>
  <c r="BV35" i="2" s="1"/>
  <c r="BU39" i="2"/>
  <c r="BV39" i="2" s="1"/>
  <c r="BU43" i="2"/>
  <c r="BV43" i="2" s="1"/>
  <c r="BU47" i="2"/>
  <c r="BV47" i="2" s="1"/>
  <c r="BU51" i="2"/>
  <c r="BV51" i="2" s="1"/>
  <c r="BU22" i="2"/>
  <c r="BV22" i="2" s="1"/>
  <c r="BU25" i="2"/>
  <c r="BV25" i="2" s="1"/>
  <c r="BU28" i="2"/>
  <c r="BV28" i="2" s="1"/>
  <c r="BU38" i="2"/>
  <c r="BV38" i="2" s="1"/>
  <c r="BU41" i="2"/>
  <c r="BV41" i="2" s="1"/>
  <c r="BU44" i="2"/>
  <c r="BV44" i="2" s="1"/>
  <c r="BU54" i="2"/>
  <c r="BV54" i="2" s="1"/>
  <c r="BU58" i="2"/>
  <c r="BV58" i="2" s="1"/>
  <c r="BU62" i="2"/>
  <c r="BV62" i="2" s="1"/>
  <c r="BU66" i="2"/>
  <c r="BV66" i="2" s="1"/>
  <c r="BU70" i="2"/>
  <c r="BV70" i="2" s="1"/>
  <c r="BU74" i="2"/>
  <c r="BV74" i="2" s="1"/>
  <c r="BU15" i="2"/>
  <c r="BV15" i="2" s="1"/>
  <c r="BU26" i="2"/>
  <c r="BV26" i="2" s="1"/>
  <c r="BU29" i="2"/>
  <c r="BV29" i="2" s="1"/>
  <c r="BU32" i="2"/>
  <c r="BV32" i="2" s="1"/>
  <c r="BU42" i="2"/>
  <c r="BV42" i="2" s="1"/>
  <c r="BU45" i="2"/>
  <c r="BV45" i="2" s="1"/>
  <c r="BU48" i="2"/>
  <c r="BV48" i="2" s="1"/>
  <c r="BU57" i="2"/>
  <c r="BV57" i="2" s="1"/>
  <c r="BU61" i="2"/>
  <c r="BV61" i="2" s="1"/>
  <c r="BU65" i="2"/>
  <c r="BV65" i="2" s="1"/>
  <c r="BU13" i="2"/>
  <c r="BV13" i="2" s="1"/>
  <c r="BU16" i="2"/>
  <c r="BV16" i="2" s="1"/>
  <c r="BU20" i="2"/>
  <c r="BV20" i="2" s="1"/>
  <c r="BU21" i="2"/>
  <c r="BV21" i="2" s="1"/>
  <c r="BU34" i="2"/>
  <c r="BV34" i="2" s="1"/>
  <c r="BU40" i="2"/>
  <c r="BV40" i="2" s="1"/>
  <c r="BU53" i="2"/>
  <c r="BV53" i="2" s="1"/>
  <c r="BU59" i="2"/>
  <c r="BV59" i="2" s="1"/>
  <c r="BU68" i="2"/>
  <c r="BV68" i="2" s="1"/>
  <c r="BU71" i="2"/>
  <c r="BV71" i="2" s="1"/>
  <c r="BU77" i="2"/>
  <c r="BV77" i="2" s="1"/>
  <c r="BU81" i="2"/>
  <c r="BV81" i="2" s="1"/>
  <c r="BU85" i="2"/>
  <c r="BV85" i="2" s="1"/>
  <c r="BU89" i="2"/>
  <c r="BV89" i="2" s="1"/>
  <c r="BU93" i="2"/>
  <c r="BV93" i="2" s="1"/>
  <c r="BU97" i="2"/>
  <c r="BV97" i="2" s="1"/>
  <c r="BU101" i="2"/>
  <c r="BV101" i="2" s="1"/>
  <c r="BU105" i="2"/>
  <c r="BV105" i="2" s="1"/>
  <c r="BU109" i="2"/>
  <c r="BV109" i="2" s="1"/>
  <c r="BU113" i="2"/>
  <c r="BV113" i="2" s="1"/>
  <c r="BU117" i="2"/>
  <c r="BV117" i="2" s="1"/>
  <c r="BU121" i="2"/>
  <c r="BV121" i="2" s="1"/>
  <c r="BU125" i="2"/>
  <c r="BV125" i="2" s="1"/>
  <c r="BU129" i="2"/>
  <c r="BV129" i="2" s="1"/>
  <c r="BU133" i="2"/>
  <c r="BV133" i="2" s="1"/>
  <c r="BU137" i="2"/>
  <c r="BV137" i="2" s="1"/>
  <c r="BU141" i="2"/>
  <c r="BV141" i="2" s="1"/>
  <c r="BU145" i="2"/>
  <c r="BV145" i="2" s="1"/>
  <c r="BU149" i="2"/>
  <c r="BV149" i="2" s="1"/>
  <c r="BU154" i="2"/>
  <c r="BV154" i="2" s="1"/>
  <c r="BU24" i="2"/>
  <c r="BV24" i="2" s="1"/>
  <c r="BU30" i="2"/>
  <c r="BV30" i="2" s="1"/>
  <c r="BU36" i="2"/>
  <c r="BV36" i="2" s="1"/>
  <c r="BU49" i="2"/>
  <c r="BV49" i="2" s="1"/>
  <c r="BU56" i="2"/>
  <c r="BV56" i="2" s="1"/>
  <c r="BU64" i="2"/>
  <c r="BV64" i="2" s="1"/>
  <c r="BU69" i="2"/>
  <c r="BV69" i="2" s="1"/>
  <c r="BU72" i="2"/>
  <c r="BV72" i="2" s="1"/>
  <c r="BU76" i="2"/>
  <c r="BV76" i="2" s="1"/>
  <c r="BU80" i="2"/>
  <c r="BV80" i="2" s="1"/>
  <c r="BU84" i="2"/>
  <c r="BV84" i="2" s="1"/>
  <c r="BU88" i="2"/>
  <c r="BV88" i="2" s="1"/>
  <c r="BU92" i="2"/>
  <c r="BV92" i="2" s="1"/>
  <c r="BU96" i="2"/>
  <c r="BV96" i="2" s="1"/>
  <c r="BU100" i="2"/>
  <c r="BV100" i="2" s="1"/>
  <c r="BU104" i="2"/>
  <c r="BV104" i="2" s="1"/>
  <c r="BU108" i="2"/>
  <c r="BV108" i="2" s="1"/>
  <c r="BU112" i="2"/>
  <c r="BV112" i="2" s="1"/>
  <c r="BU116" i="2"/>
  <c r="BV116" i="2" s="1"/>
  <c r="BU120" i="2"/>
  <c r="BV120" i="2" s="1"/>
  <c r="BU124" i="2"/>
  <c r="BV124" i="2" s="1"/>
  <c r="BU128" i="2"/>
  <c r="BV128" i="2" s="1"/>
  <c r="BU132" i="2"/>
  <c r="BV132" i="2" s="1"/>
  <c r="BU136" i="2"/>
  <c r="BV136" i="2" s="1"/>
  <c r="BU140" i="2"/>
  <c r="BV140" i="2" s="1"/>
  <c r="BU144" i="2"/>
  <c r="BV144" i="2" s="1"/>
  <c r="BU148" i="2"/>
  <c r="BV148" i="2" s="1"/>
  <c r="BU152" i="2"/>
  <c r="BV152" i="2" s="1"/>
  <c r="BU37" i="2"/>
  <c r="BV37" i="2" s="1"/>
  <c r="BU50" i="2"/>
  <c r="BV50" i="2" s="1"/>
  <c r="BU55" i="2"/>
  <c r="BV55" i="2" s="1"/>
  <c r="BU63" i="2"/>
  <c r="BV63" i="2" s="1"/>
  <c r="BU73" i="2"/>
  <c r="BV73" i="2" s="1"/>
  <c r="BU75" i="2"/>
  <c r="BV75" i="2" s="1"/>
  <c r="BU79" i="2"/>
  <c r="BV79" i="2" s="1"/>
  <c r="BU83" i="2"/>
  <c r="BV83" i="2" s="1"/>
  <c r="BU87" i="2"/>
  <c r="BV87" i="2" s="1"/>
  <c r="BU91" i="2"/>
  <c r="BV91" i="2" s="1"/>
  <c r="BU95" i="2"/>
  <c r="BV95" i="2" s="1"/>
  <c r="BU99" i="2"/>
  <c r="BV99" i="2" s="1"/>
  <c r="BU103" i="2"/>
  <c r="BV103" i="2" s="1"/>
  <c r="BU107" i="2"/>
  <c r="BV107" i="2" s="1"/>
  <c r="BU111" i="2"/>
  <c r="BV111" i="2" s="1"/>
  <c r="BU115" i="2"/>
  <c r="BV115" i="2" s="1"/>
  <c r="BU119" i="2"/>
  <c r="BV119" i="2" s="1"/>
  <c r="BU123" i="2"/>
  <c r="BV123" i="2" s="1"/>
  <c r="BU127" i="2"/>
  <c r="BV127" i="2" s="1"/>
  <c r="BU131" i="2"/>
  <c r="BV131" i="2" s="1"/>
  <c r="BU135" i="2"/>
  <c r="BV135" i="2" s="1"/>
  <c r="BU139" i="2"/>
  <c r="BV139" i="2" s="1"/>
  <c r="BU143" i="2"/>
  <c r="BV143" i="2" s="1"/>
  <c r="BU147" i="2"/>
  <c r="BV147" i="2" s="1"/>
  <c r="BU151" i="2"/>
  <c r="BV151" i="2" s="1"/>
  <c r="BU156" i="2"/>
  <c r="BV156" i="2" s="1"/>
  <c r="BU18" i="2"/>
  <c r="BV18" i="2" s="1"/>
  <c r="BU33" i="2"/>
  <c r="BV33" i="2" s="1"/>
  <c r="BU46" i="2"/>
  <c r="BV46" i="2" s="1"/>
  <c r="BU90" i="2"/>
  <c r="BV90" i="2" s="1"/>
  <c r="BU106" i="2"/>
  <c r="BV106" i="2" s="1"/>
  <c r="BU122" i="2"/>
  <c r="BV122" i="2" s="1"/>
  <c r="BU138" i="2"/>
  <c r="BV138" i="2" s="1"/>
  <c r="BU155" i="2"/>
  <c r="BV155" i="2" s="1"/>
  <c r="BU157" i="2"/>
  <c r="BV157" i="2" s="1"/>
  <c r="BU160" i="2"/>
  <c r="BV160" i="2" s="1"/>
  <c r="BU164" i="2"/>
  <c r="BV164" i="2" s="1"/>
  <c r="BU168" i="2"/>
  <c r="BV168" i="2" s="1"/>
  <c r="BU172" i="2"/>
  <c r="BV172" i="2" s="1"/>
  <c r="BU176" i="2"/>
  <c r="BV176" i="2" s="1"/>
  <c r="BU180" i="2"/>
  <c r="BV180" i="2" s="1"/>
  <c r="BU184" i="2"/>
  <c r="BV184" i="2" s="1"/>
  <c r="BU188" i="2"/>
  <c r="BV188" i="2" s="1"/>
  <c r="BU192" i="2"/>
  <c r="BV192" i="2" s="1"/>
  <c r="BU196" i="2"/>
  <c r="BV196" i="2" s="1"/>
  <c r="BU200" i="2"/>
  <c r="BU52" i="2"/>
  <c r="BV52" i="2" s="1"/>
  <c r="BU86" i="2"/>
  <c r="BV86" i="2" s="1"/>
  <c r="BU102" i="2"/>
  <c r="BV102" i="2" s="1"/>
  <c r="BU118" i="2"/>
  <c r="BV118" i="2" s="1"/>
  <c r="BU134" i="2"/>
  <c r="BV134" i="2" s="1"/>
  <c r="BU150" i="2"/>
  <c r="BV150" i="2" s="1"/>
  <c r="BU159" i="2"/>
  <c r="BV159" i="2" s="1"/>
  <c r="BU163" i="2"/>
  <c r="BV163" i="2" s="1"/>
  <c r="BU167" i="2"/>
  <c r="BV167" i="2" s="1"/>
  <c r="BU171" i="2"/>
  <c r="BV171" i="2" s="1"/>
  <c r="BU175" i="2"/>
  <c r="BV175" i="2" s="1"/>
  <c r="BU179" i="2"/>
  <c r="BV179" i="2" s="1"/>
  <c r="BU183" i="2"/>
  <c r="BV183" i="2" s="1"/>
  <c r="BU187" i="2"/>
  <c r="BV187" i="2" s="1"/>
  <c r="BU191" i="2"/>
  <c r="BV191" i="2" s="1"/>
  <c r="BU195" i="2"/>
  <c r="BV195" i="2" s="1"/>
  <c r="BU199" i="2"/>
  <c r="BV199" i="2" s="1"/>
  <c r="BU60" i="2"/>
  <c r="BV60" i="2" s="1"/>
  <c r="BU82" i="2"/>
  <c r="BV82" i="2" s="1"/>
  <c r="BU98" i="2"/>
  <c r="BV98" i="2" s="1"/>
  <c r="BU114" i="2"/>
  <c r="BV114" i="2" s="1"/>
  <c r="BU130" i="2"/>
  <c r="BV130" i="2" s="1"/>
  <c r="BU146" i="2"/>
  <c r="BV146" i="2" s="1"/>
  <c r="BU158" i="2"/>
  <c r="BV158" i="2" s="1"/>
  <c r="BU162" i="2"/>
  <c r="BV162" i="2" s="1"/>
  <c r="BU166" i="2"/>
  <c r="BV166" i="2" s="1"/>
  <c r="BU170" i="2"/>
  <c r="BV170" i="2" s="1"/>
  <c r="BU174" i="2"/>
  <c r="BV174" i="2" s="1"/>
  <c r="BU178" i="2"/>
  <c r="BV178" i="2" s="1"/>
  <c r="BU182" i="2"/>
  <c r="BV182" i="2" s="1"/>
  <c r="BU186" i="2"/>
  <c r="BV186" i="2" s="1"/>
  <c r="BU190" i="2"/>
  <c r="BV190" i="2" s="1"/>
  <c r="BU194" i="2"/>
  <c r="BV194" i="2" s="1"/>
  <c r="BU198" i="2"/>
  <c r="BV198" i="2" s="1"/>
  <c r="BU67" i="2"/>
  <c r="BV67" i="2" s="1"/>
  <c r="BU78" i="2"/>
  <c r="BV78" i="2" s="1"/>
  <c r="BU94" i="2"/>
  <c r="BV94" i="2" s="1"/>
  <c r="BU110" i="2"/>
  <c r="BV110" i="2" s="1"/>
  <c r="BU126" i="2"/>
  <c r="BV126" i="2" s="1"/>
  <c r="BU142" i="2"/>
  <c r="BV142" i="2" s="1"/>
  <c r="BU161" i="2"/>
  <c r="BV161" i="2" s="1"/>
  <c r="BU177" i="2"/>
  <c r="BV177" i="2" s="1"/>
  <c r="BU193" i="2"/>
  <c r="BV193" i="2" s="1"/>
  <c r="BU173" i="2"/>
  <c r="BV173" i="2" s="1"/>
  <c r="BU189" i="2"/>
  <c r="BV189" i="2" s="1"/>
  <c r="BU169" i="2"/>
  <c r="BV169" i="2" s="1"/>
  <c r="BU185" i="2"/>
  <c r="BV185" i="2" s="1"/>
  <c r="BU201" i="2"/>
  <c r="BU165" i="2"/>
  <c r="BV165" i="2" s="1"/>
  <c r="BU181" i="2"/>
  <c r="BV181" i="2" s="1"/>
  <c r="BU197" i="2"/>
  <c r="BV197" i="2" s="1"/>
  <c r="BB14" i="2"/>
  <c r="BB19" i="2"/>
  <c r="BB23" i="2"/>
  <c r="BB27" i="2"/>
  <c r="BB31" i="2"/>
  <c r="BB35" i="2"/>
  <c r="BB39" i="2"/>
  <c r="BB43" i="2"/>
  <c r="BB47" i="2"/>
  <c r="BB51" i="2"/>
  <c r="BB55" i="2"/>
  <c r="BB15" i="2"/>
  <c r="BB26" i="2"/>
  <c r="BB29" i="2"/>
  <c r="BB32" i="2"/>
  <c r="BB42" i="2"/>
  <c r="BB45" i="2"/>
  <c r="BB48" i="2"/>
  <c r="BB58" i="2"/>
  <c r="BB62" i="2"/>
  <c r="BB66" i="2"/>
  <c r="BB70" i="2"/>
  <c r="BB74" i="2"/>
  <c r="BB13" i="2"/>
  <c r="BB16" i="2"/>
  <c r="BB20" i="2"/>
  <c r="BB30" i="2"/>
  <c r="BB33" i="2"/>
  <c r="BB36" i="2"/>
  <c r="BB46" i="2"/>
  <c r="BB49" i="2"/>
  <c r="BB52" i="2"/>
  <c r="BB57" i="2"/>
  <c r="BB61" i="2"/>
  <c r="BB65" i="2"/>
  <c r="BB18" i="2"/>
  <c r="BB21" i="2"/>
  <c r="BB24" i="2"/>
  <c r="BB28" i="2"/>
  <c r="BB41" i="2"/>
  <c r="BB54" i="2"/>
  <c r="BB63" i="2"/>
  <c r="BB69" i="2"/>
  <c r="BB72" i="2"/>
  <c r="BB75" i="2"/>
  <c r="BB77" i="2"/>
  <c r="BB81" i="2"/>
  <c r="BB85" i="2"/>
  <c r="BB89" i="2"/>
  <c r="BB93" i="2"/>
  <c r="BB97" i="2"/>
  <c r="BB101" i="2"/>
  <c r="BB105" i="2"/>
  <c r="BB109" i="2"/>
  <c r="BB113" i="2"/>
  <c r="BB117" i="2"/>
  <c r="BB121" i="2"/>
  <c r="BB125" i="2"/>
  <c r="BB129" i="2"/>
  <c r="BB133" i="2"/>
  <c r="BB137" i="2"/>
  <c r="BB141" i="2"/>
  <c r="BB145" i="2"/>
  <c r="BB149" i="2"/>
  <c r="BB154" i="2"/>
  <c r="BB37" i="2"/>
  <c r="BB50" i="2"/>
  <c r="BB60" i="2"/>
  <c r="BB73" i="2"/>
  <c r="BB76" i="2"/>
  <c r="BB80" i="2"/>
  <c r="BB84" i="2"/>
  <c r="BB88" i="2"/>
  <c r="BB92" i="2"/>
  <c r="BB96" i="2"/>
  <c r="BB100" i="2"/>
  <c r="BB104" i="2"/>
  <c r="BB108" i="2"/>
  <c r="BB112" i="2"/>
  <c r="BB116" i="2"/>
  <c r="BB120" i="2"/>
  <c r="BB124" i="2"/>
  <c r="BB128" i="2"/>
  <c r="BB132" i="2"/>
  <c r="BB136" i="2"/>
  <c r="BB140" i="2"/>
  <c r="BB144" i="2"/>
  <c r="BB148" i="2"/>
  <c r="BB152" i="2"/>
  <c r="BB157" i="2"/>
  <c r="BB22" i="2"/>
  <c r="BB38" i="2"/>
  <c r="BB44" i="2"/>
  <c r="BB59" i="2"/>
  <c r="BB67" i="2"/>
  <c r="BB79" i="2"/>
  <c r="BB83" i="2"/>
  <c r="BB87" i="2"/>
  <c r="BB91" i="2"/>
  <c r="BB95" i="2"/>
  <c r="BB99" i="2"/>
  <c r="BB103" i="2"/>
  <c r="BB107" i="2"/>
  <c r="BB111" i="2"/>
  <c r="BB115" i="2"/>
  <c r="BB119" i="2"/>
  <c r="BB123" i="2"/>
  <c r="BB127" i="2"/>
  <c r="BB131" i="2"/>
  <c r="BB135" i="2"/>
  <c r="BB139" i="2"/>
  <c r="BB143" i="2"/>
  <c r="BB147" i="2"/>
  <c r="BB151" i="2"/>
  <c r="BB156" i="2"/>
  <c r="BB64" i="2"/>
  <c r="BB78" i="2"/>
  <c r="BB94" i="2"/>
  <c r="BB110" i="2"/>
  <c r="BB126" i="2"/>
  <c r="BB142" i="2"/>
  <c r="BB160" i="2"/>
  <c r="BB164" i="2"/>
  <c r="BB168" i="2"/>
  <c r="BB172" i="2"/>
  <c r="BB176" i="2"/>
  <c r="BB180" i="2"/>
  <c r="BB184" i="2"/>
  <c r="BB188" i="2"/>
  <c r="BB192" i="2"/>
  <c r="BB196" i="2"/>
  <c r="BB200" i="2"/>
  <c r="BB34" i="2"/>
  <c r="BB56" i="2"/>
  <c r="BB68" i="2"/>
  <c r="BB90" i="2"/>
  <c r="BB106" i="2"/>
  <c r="BB122" i="2"/>
  <c r="BB138" i="2"/>
  <c r="BB155" i="2"/>
  <c r="BB159" i="2"/>
  <c r="BB163" i="2"/>
  <c r="BB167" i="2"/>
  <c r="BB171" i="2"/>
  <c r="BB175" i="2"/>
  <c r="BB179" i="2"/>
  <c r="BB183" i="2"/>
  <c r="BB187" i="2"/>
  <c r="BB191" i="2"/>
  <c r="BB195" i="2"/>
  <c r="BB199" i="2"/>
  <c r="BB40" i="2"/>
  <c r="BB53" i="2"/>
  <c r="BB71" i="2"/>
  <c r="BB86" i="2"/>
  <c r="BB102" i="2"/>
  <c r="BB118" i="2"/>
  <c r="BB134" i="2"/>
  <c r="BB150" i="2"/>
  <c r="BB158" i="2"/>
  <c r="BB162" i="2"/>
  <c r="BB166" i="2"/>
  <c r="BB170" i="2"/>
  <c r="BB174" i="2"/>
  <c r="BB178" i="2"/>
  <c r="BB182" i="2"/>
  <c r="BB186" i="2"/>
  <c r="BB190" i="2"/>
  <c r="BB194" i="2"/>
  <c r="BB198" i="2"/>
  <c r="BB25" i="2"/>
  <c r="BB82" i="2"/>
  <c r="BB98" i="2"/>
  <c r="BB114" i="2"/>
  <c r="BB130" i="2"/>
  <c r="BB146" i="2"/>
  <c r="BB165" i="2"/>
  <c r="BB181" i="2"/>
  <c r="BB197" i="2"/>
  <c r="BB161" i="2"/>
  <c r="BB177" i="2"/>
  <c r="BB193" i="2"/>
  <c r="BB173" i="2"/>
  <c r="BB189" i="2"/>
  <c r="BB169" i="2"/>
  <c r="BB185" i="2"/>
  <c r="BB201" i="2"/>
  <c r="BN14" i="2"/>
  <c r="BN19" i="2"/>
  <c r="BN23" i="2"/>
  <c r="BN27" i="2"/>
  <c r="BN31" i="2"/>
  <c r="BN35" i="2"/>
  <c r="BN39" i="2"/>
  <c r="BN43" i="2"/>
  <c r="BN47" i="2"/>
  <c r="BN51" i="2"/>
  <c r="BN18" i="2"/>
  <c r="BN21" i="2"/>
  <c r="BN24" i="2"/>
  <c r="BN34" i="2"/>
  <c r="BN37" i="2"/>
  <c r="BN40" i="2"/>
  <c r="BN50" i="2"/>
  <c r="BN53" i="2"/>
  <c r="BN58" i="2"/>
  <c r="BN62" i="2"/>
  <c r="BN66" i="2"/>
  <c r="BN70" i="2"/>
  <c r="BN74" i="2"/>
  <c r="BN22" i="2"/>
  <c r="BN25" i="2"/>
  <c r="BN28" i="2"/>
  <c r="BN38" i="2"/>
  <c r="BN41" i="2"/>
  <c r="BN44" i="2"/>
  <c r="BN54" i="2"/>
  <c r="BN57" i="2"/>
  <c r="BN61" i="2"/>
  <c r="BN65" i="2"/>
  <c r="BN15" i="2"/>
  <c r="BN30" i="2"/>
  <c r="BN36" i="2"/>
  <c r="BN49" i="2"/>
  <c r="BN55" i="2"/>
  <c r="BN63" i="2"/>
  <c r="BN67" i="2"/>
  <c r="BN77" i="2"/>
  <c r="BN81" i="2"/>
  <c r="BN85" i="2"/>
  <c r="BN89" i="2"/>
  <c r="BN93" i="2"/>
  <c r="BN97" i="2"/>
  <c r="BN101" i="2"/>
  <c r="BN105" i="2"/>
  <c r="BN109" i="2"/>
  <c r="BN113" i="2"/>
  <c r="BN117" i="2"/>
  <c r="BN121" i="2"/>
  <c r="BN125" i="2"/>
  <c r="BN129" i="2"/>
  <c r="BN133" i="2"/>
  <c r="BN137" i="2"/>
  <c r="BN141" i="2"/>
  <c r="BN145" i="2"/>
  <c r="BN149" i="2"/>
  <c r="BN154" i="2"/>
  <c r="BN13" i="2"/>
  <c r="BN26" i="2"/>
  <c r="BN32" i="2"/>
  <c r="BN45" i="2"/>
  <c r="BN60" i="2"/>
  <c r="BN68" i="2"/>
  <c r="BN71" i="2"/>
  <c r="BN76" i="2"/>
  <c r="BN80" i="2"/>
  <c r="BN84" i="2"/>
  <c r="BN88" i="2"/>
  <c r="BN92" i="2"/>
  <c r="BN96" i="2"/>
  <c r="BN100" i="2"/>
  <c r="BN104" i="2"/>
  <c r="BN108" i="2"/>
  <c r="BN112" i="2"/>
  <c r="BN116" i="2"/>
  <c r="BN120" i="2"/>
  <c r="BN124" i="2"/>
  <c r="BN128" i="2"/>
  <c r="BN132" i="2"/>
  <c r="BN136" i="2"/>
  <c r="BN140" i="2"/>
  <c r="BN144" i="2"/>
  <c r="BN148" i="2"/>
  <c r="BN152" i="2"/>
  <c r="BN16" i="2"/>
  <c r="BN33" i="2"/>
  <c r="BN46" i="2"/>
  <c r="BN52" i="2"/>
  <c r="BN59" i="2"/>
  <c r="BN69" i="2"/>
  <c r="BN72" i="2"/>
  <c r="BN75" i="2"/>
  <c r="BN79" i="2"/>
  <c r="BN83" i="2"/>
  <c r="BN87" i="2"/>
  <c r="BN91" i="2"/>
  <c r="BN95" i="2"/>
  <c r="BN99" i="2"/>
  <c r="BN103" i="2"/>
  <c r="BN107" i="2"/>
  <c r="BN111" i="2"/>
  <c r="BN115" i="2"/>
  <c r="BN119" i="2"/>
  <c r="BN123" i="2"/>
  <c r="BN127" i="2"/>
  <c r="BN131" i="2"/>
  <c r="BN135" i="2"/>
  <c r="BN139" i="2"/>
  <c r="BN143" i="2"/>
  <c r="BN147" i="2"/>
  <c r="BN151" i="2"/>
  <c r="BN156" i="2"/>
  <c r="BN48" i="2"/>
  <c r="BN73" i="2"/>
  <c r="BN86" i="2"/>
  <c r="BN102" i="2"/>
  <c r="BN118" i="2"/>
  <c r="BN134" i="2"/>
  <c r="BN150" i="2"/>
  <c r="BN160" i="2"/>
  <c r="BN164" i="2"/>
  <c r="BN168" i="2"/>
  <c r="BN172" i="2"/>
  <c r="BN176" i="2"/>
  <c r="BN180" i="2"/>
  <c r="BN184" i="2"/>
  <c r="BN188" i="2"/>
  <c r="BN192" i="2"/>
  <c r="BN196" i="2"/>
  <c r="BN200" i="2"/>
  <c r="BN64" i="2"/>
  <c r="BN82" i="2"/>
  <c r="BN98" i="2"/>
  <c r="BN114" i="2"/>
  <c r="BN130" i="2"/>
  <c r="BN146" i="2"/>
  <c r="BN157" i="2"/>
  <c r="BN159" i="2"/>
  <c r="BN163" i="2"/>
  <c r="BN167" i="2"/>
  <c r="BN171" i="2"/>
  <c r="BN175" i="2"/>
  <c r="BN179" i="2"/>
  <c r="BN183" i="2"/>
  <c r="BN187" i="2"/>
  <c r="BN191" i="2"/>
  <c r="BN195" i="2"/>
  <c r="BN199" i="2"/>
  <c r="BN20" i="2"/>
  <c r="BN56" i="2"/>
  <c r="BN78" i="2"/>
  <c r="BN94" i="2"/>
  <c r="BN110" i="2"/>
  <c r="BN126" i="2"/>
  <c r="BN142" i="2"/>
  <c r="BN158" i="2"/>
  <c r="BN162" i="2"/>
  <c r="BN166" i="2"/>
  <c r="BN170" i="2"/>
  <c r="BN174" i="2"/>
  <c r="BN178" i="2"/>
  <c r="BN182" i="2"/>
  <c r="BN186" i="2"/>
  <c r="BN190" i="2"/>
  <c r="BN194" i="2"/>
  <c r="BN198" i="2"/>
  <c r="BN29" i="2"/>
  <c r="BN42" i="2"/>
  <c r="BN90" i="2"/>
  <c r="BN106" i="2"/>
  <c r="BN122" i="2"/>
  <c r="BN138" i="2"/>
  <c r="BN155" i="2"/>
  <c r="BN173" i="2"/>
  <c r="BN189" i="2"/>
  <c r="BN169" i="2"/>
  <c r="BN185" i="2"/>
  <c r="BN201" i="2"/>
  <c r="BN165" i="2"/>
  <c r="BN181" i="2"/>
  <c r="BN197" i="2"/>
  <c r="BN161" i="2"/>
  <c r="BN177" i="2"/>
  <c r="BN193" i="2"/>
  <c r="BB11" i="2"/>
  <c r="BN11" i="2"/>
  <c r="BO11" i="2" s="1"/>
  <c r="BU10" i="2"/>
  <c r="BV10" i="2" s="1"/>
  <c r="BU11" i="2"/>
  <c r="BV11" i="2" s="1"/>
  <c r="BB9" i="2"/>
  <c r="BC9" i="2" s="1"/>
  <c r="BB10" i="2"/>
  <c r="BC10" i="2" s="1"/>
  <c r="BN9" i="2"/>
  <c r="BO9" i="2" s="1"/>
  <c r="BN10" i="2"/>
  <c r="BO10" i="2" s="1"/>
  <c r="BU9" i="2"/>
  <c r="BV9" i="2" s="1"/>
  <c r="BU8" i="2"/>
  <c r="BV8" i="2" s="1"/>
  <c r="BB7" i="2"/>
  <c r="BC7" i="2" s="1"/>
  <c r="BB8" i="2"/>
  <c r="BN7" i="2"/>
  <c r="BO7" i="2" s="1"/>
  <c r="BN8" i="2"/>
  <c r="BU7" i="2"/>
  <c r="BV7" i="2" s="1"/>
  <c r="BU6" i="2"/>
  <c r="BB5" i="2"/>
  <c r="BC5" i="2" s="1"/>
  <c r="BB6" i="2"/>
  <c r="BN5" i="2"/>
  <c r="BO5" i="2" s="1"/>
  <c r="BN6" i="2"/>
  <c r="BU5" i="2"/>
  <c r="BU4" i="2"/>
  <c r="BB12" i="2"/>
  <c r="BB4" i="2"/>
  <c r="BC4" i="2" s="1"/>
  <c r="BN12" i="2"/>
  <c r="BN4" i="2"/>
  <c r="BU12" i="2"/>
  <c r="BV12" i="2" s="1"/>
  <c r="BU153" i="2"/>
  <c r="BV153" i="2" s="1"/>
  <c r="BB17" i="2"/>
  <c r="BB153" i="2"/>
  <c r="BN17" i="2"/>
  <c r="BN153" i="2"/>
  <c r="BU17" i="2"/>
  <c r="BV17" i="2" s="1"/>
  <c r="BB3" i="2"/>
  <c r="BC3" i="2" s="1"/>
  <c r="BN3" i="2"/>
  <c r="BO3" i="2" s="1"/>
  <c r="BU3" i="2"/>
  <c r="BV3" i="2" s="1"/>
  <c r="BU2" i="2"/>
  <c r="BG203" i="2"/>
  <c r="BN2" i="2"/>
  <c r="BO2" i="2" s="1"/>
  <c r="BE1" i="2"/>
  <c r="BH2" i="2" s="1"/>
  <c r="BI2" i="2" s="1"/>
  <c r="BB2" i="2"/>
  <c r="BH193" i="2" l="1"/>
  <c r="BH181" i="2"/>
  <c r="BH169" i="2"/>
  <c r="BH102" i="2"/>
  <c r="BI102" i="2" s="1"/>
  <c r="BH198" i="2"/>
  <c r="BH182" i="2"/>
  <c r="BH166" i="2"/>
  <c r="BH155" i="2"/>
  <c r="BI155" i="2" s="1"/>
  <c r="BH90" i="2"/>
  <c r="BI90" i="2" s="1"/>
  <c r="BH195" i="2"/>
  <c r="BH179" i="2"/>
  <c r="BH163" i="2"/>
  <c r="BH110" i="2"/>
  <c r="BI110" i="2" s="1"/>
  <c r="BH200" i="2"/>
  <c r="BH184" i="2"/>
  <c r="BI184" i="2" s="1"/>
  <c r="BH168" i="2"/>
  <c r="BI168" i="2" s="1"/>
  <c r="BH130" i="2"/>
  <c r="BI130" i="2" s="1"/>
  <c r="BH75" i="2"/>
  <c r="BI75" i="2" s="1"/>
  <c r="BH143" i="2"/>
  <c r="BI143" i="2" s="1"/>
  <c r="BH127" i="2"/>
  <c r="BH111" i="2"/>
  <c r="BI111" i="2" s="1"/>
  <c r="BH95" i="2"/>
  <c r="BI95" i="2" s="1"/>
  <c r="BH79" i="2"/>
  <c r="BI79" i="2" s="1"/>
  <c r="BH48" i="2"/>
  <c r="BH148" i="2"/>
  <c r="BI148" i="2" s="1"/>
  <c r="BH132" i="2"/>
  <c r="BI132" i="2" s="1"/>
  <c r="BH116" i="2"/>
  <c r="BI116" i="2" s="1"/>
  <c r="BH100" i="2"/>
  <c r="BI100" i="2" s="1"/>
  <c r="BH84" i="2"/>
  <c r="BI84" i="2" s="1"/>
  <c r="BH64" i="2"/>
  <c r="BI64" i="2" s="1"/>
  <c r="BH28" i="2"/>
  <c r="BI28" i="2" s="1"/>
  <c r="BH145" i="2"/>
  <c r="BI145" i="2" s="1"/>
  <c r="BH129" i="2"/>
  <c r="BI129" i="2" s="1"/>
  <c r="BH113" i="2"/>
  <c r="BI113" i="2" s="1"/>
  <c r="BH97" i="2"/>
  <c r="BI97" i="2" s="1"/>
  <c r="BH81" i="2"/>
  <c r="BI81" i="2" s="1"/>
  <c r="BH45" i="2"/>
  <c r="BI45" i="2" s="1"/>
  <c r="BH22" i="2"/>
  <c r="BH53" i="2"/>
  <c r="BH34" i="2"/>
  <c r="BI34" i="2" s="1"/>
  <c r="BH74" i="2"/>
  <c r="BI74" i="2" s="1"/>
  <c r="BH58" i="2"/>
  <c r="BI58" i="2" s="1"/>
  <c r="BH36" i="2"/>
  <c r="BI36" i="2" s="1"/>
  <c r="BH16" i="2"/>
  <c r="BH47" i="2"/>
  <c r="BI47" i="2" s="1"/>
  <c r="BH31" i="2"/>
  <c r="BH14" i="2"/>
  <c r="BI14" i="2" s="1"/>
  <c r="BX36" i="2"/>
  <c r="BX45" i="2"/>
  <c r="BH177" i="2"/>
  <c r="BH165" i="2"/>
  <c r="BI165" i="2" s="1"/>
  <c r="BH150" i="2"/>
  <c r="BI150" i="2" s="1"/>
  <c r="BH86" i="2"/>
  <c r="BI86" i="2" s="1"/>
  <c r="BH194" i="2"/>
  <c r="BH178" i="2"/>
  <c r="BH162" i="2"/>
  <c r="BI162" i="2" s="1"/>
  <c r="BH138" i="2"/>
  <c r="BI138" i="2" s="1"/>
  <c r="BH69" i="2"/>
  <c r="BI69" i="2" s="1"/>
  <c r="BH191" i="2"/>
  <c r="BH175" i="2"/>
  <c r="BI175" i="2" s="1"/>
  <c r="BH159" i="2"/>
  <c r="BH94" i="2"/>
  <c r="BH196" i="2"/>
  <c r="BI196" i="2" s="1"/>
  <c r="BH180" i="2"/>
  <c r="BI180" i="2" s="1"/>
  <c r="BH164" i="2"/>
  <c r="BI164" i="2" s="1"/>
  <c r="BH114" i="2"/>
  <c r="BH156" i="2"/>
  <c r="BI156" i="2" s="1"/>
  <c r="BH139" i="2"/>
  <c r="BI139" i="2" s="1"/>
  <c r="BH123" i="2"/>
  <c r="BI123" i="2" s="1"/>
  <c r="BH107" i="2"/>
  <c r="BH91" i="2"/>
  <c r="BI91" i="2" s="1"/>
  <c r="BH71" i="2"/>
  <c r="BH42" i="2"/>
  <c r="BI42" i="2" s="1"/>
  <c r="BH144" i="2"/>
  <c r="BH128" i="2"/>
  <c r="BI128" i="2" s="1"/>
  <c r="BH112" i="2"/>
  <c r="BH96" i="2"/>
  <c r="BI96" i="2" s="1"/>
  <c r="BH80" i="2"/>
  <c r="BH56" i="2"/>
  <c r="BH15" i="2"/>
  <c r="BI15" i="2" s="1"/>
  <c r="BH141" i="2"/>
  <c r="BH125" i="2"/>
  <c r="BH109" i="2"/>
  <c r="BH93" i="2"/>
  <c r="BH77" i="2"/>
  <c r="BH32" i="2"/>
  <c r="BI32" i="2" s="1"/>
  <c r="BH65" i="2"/>
  <c r="BI65" i="2" s="1"/>
  <c r="BH50" i="2"/>
  <c r="BI50" i="2" s="1"/>
  <c r="BH24" i="2"/>
  <c r="BH70" i="2"/>
  <c r="BH52" i="2"/>
  <c r="BH33" i="2"/>
  <c r="BI33" i="2" s="1"/>
  <c r="BH13" i="2"/>
  <c r="BH43" i="2"/>
  <c r="BH27" i="2"/>
  <c r="BI27" i="2" s="1"/>
  <c r="BX102" i="2"/>
  <c r="BX155" i="2"/>
  <c r="BX90" i="2"/>
  <c r="BX200" i="2"/>
  <c r="BX184" i="2"/>
  <c r="BX168" i="2"/>
  <c r="BX64" i="2"/>
  <c r="BX143" i="2"/>
  <c r="BX111" i="2"/>
  <c r="BX95" i="2"/>
  <c r="BX79" i="2"/>
  <c r="BX148" i="2"/>
  <c r="BX132" i="2"/>
  <c r="BX116" i="2"/>
  <c r="BX100" i="2"/>
  <c r="BX84" i="2"/>
  <c r="BX33" i="2"/>
  <c r="BX42" i="2"/>
  <c r="BX15" i="2"/>
  <c r="BX27" i="2"/>
  <c r="BH189" i="2"/>
  <c r="BH161" i="2"/>
  <c r="BI161" i="2" s="1"/>
  <c r="BH201" i="2"/>
  <c r="BH134" i="2"/>
  <c r="BH72" i="2"/>
  <c r="BH190" i="2"/>
  <c r="BH174" i="2"/>
  <c r="BI174" i="2" s="1"/>
  <c r="BH158" i="2"/>
  <c r="BH122" i="2"/>
  <c r="BH38" i="2"/>
  <c r="BH187" i="2"/>
  <c r="BH171" i="2"/>
  <c r="BH142" i="2"/>
  <c r="BH78" i="2"/>
  <c r="BH192" i="2"/>
  <c r="BH176" i="2"/>
  <c r="BH160" i="2"/>
  <c r="BH98" i="2"/>
  <c r="BH151" i="2"/>
  <c r="BH135" i="2"/>
  <c r="BH119" i="2"/>
  <c r="BH103" i="2"/>
  <c r="BH87" i="2"/>
  <c r="BH68" i="2"/>
  <c r="BH29" i="2"/>
  <c r="BH140" i="2"/>
  <c r="BH124" i="2"/>
  <c r="BH108" i="2"/>
  <c r="BH92" i="2"/>
  <c r="BH76" i="2"/>
  <c r="BH54" i="2"/>
  <c r="BH154" i="2"/>
  <c r="BH137" i="2"/>
  <c r="BH121" i="2"/>
  <c r="BH105" i="2"/>
  <c r="BH89" i="2"/>
  <c r="BH73" i="2"/>
  <c r="BH26" i="2"/>
  <c r="BH61" i="2"/>
  <c r="BH40" i="2"/>
  <c r="BH21" i="2"/>
  <c r="BH66" i="2"/>
  <c r="BH49" i="2"/>
  <c r="BH30" i="2"/>
  <c r="BI30" i="2" s="1"/>
  <c r="BH55" i="2"/>
  <c r="BI55" i="2" s="1"/>
  <c r="BH39" i="2"/>
  <c r="BI39" i="2" s="1"/>
  <c r="BH23" i="2"/>
  <c r="BI23" i="2" s="1"/>
  <c r="BH153" i="2"/>
  <c r="BI153" i="2" s="1"/>
  <c r="BX201" i="2"/>
  <c r="BX130" i="2"/>
  <c r="BX150" i="2"/>
  <c r="BX86" i="2"/>
  <c r="BX138" i="2"/>
  <c r="BX196" i="2"/>
  <c r="BX180" i="2"/>
  <c r="BX164" i="2"/>
  <c r="BX110" i="2"/>
  <c r="BX156" i="2"/>
  <c r="BX139" i="2"/>
  <c r="BX123" i="2"/>
  <c r="BX91" i="2"/>
  <c r="BX128" i="2"/>
  <c r="BX96" i="2"/>
  <c r="BX50" i="2"/>
  <c r="BX145" i="2"/>
  <c r="BX129" i="2"/>
  <c r="BX113" i="2"/>
  <c r="BX97" i="2"/>
  <c r="BX81" i="2"/>
  <c r="BX69" i="2"/>
  <c r="BX28" i="2"/>
  <c r="BX65" i="2"/>
  <c r="BX30" i="2"/>
  <c r="BX74" i="2"/>
  <c r="BX58" i="2"/>
  <c r="BX32" i="2"/>
  <c r="BX55" i="2"/>
  <c r="BH173" i="2"/>
  <c r="BH197" i="2"/>
  <c r="BH185" i="2"/>
  <c r="BH118" i="2"/>
  <c r="BH44" i="2"/>
  <c r="BH186" i="2"/>
  <c r="BH170" i="2"/>
  <c r="BH157" i="2"/>
  <c r="BH106" i="2"/>
  <c r="BH199" i="2"/>
  <c r="BH183" i="2"/>
  <c r="BH167" i="2"/>
  <c r="BI167" i="2" s="1"/>
  <c r="BH126" i="2"/>
  <c r="BH60" i="2"/>
  <c r="BH188" i="2"/>
  <c r="BH172" i="2"/>
  <c r="BH146" i="2"/>
  <c r="BH82" i="2"/>
  <c r="BH147" i="2"/>
  <c r="BH131" i="2"/>
  <c r="BH115" i="2"/>
  <c r="BH99" i="2"/>
  <c r="BH83" i="2"/>
  <c r="BH63" i="2"/>
  <c r="BH152" i="2"/>
  <c r="BH136" i="2"/>
  <c r="BH120" i="2"/>
  <c r="BH104" i="2"/>
  <c r="BH88" i="2"/>
  <c r="BH67" i="2"/>
  <c r="BH41" i="2"/>
  <c r="BH149" i="2"/>
  <c r="BI149" i="2" s="1"/>
  <c r="BH133" i="2"/>
  <c r="BH117" i="2"/>
  <c r="BH101" i="2"/>
  <c r="BH85" i="2"/>
  <c r="BI85" i="2" s="1"/>
  <c r="BH59" i="2"/>
  <c r="BH25" i="2"/>
  <c r="BH57" i="2"/>
  <c r="BH37" i="2"/>
  <c r="BH18" i="2"/>
  <c r="BH62" i="2"/>
  <c r="BH46" i="2"/>
  <c r="BH20" i="2"/>
  <c r="BH51" i="2"/>
  <c r="BH35" i="2"/>
  <c r="BH19" i="2"/>
  <c r="CJ9" i="2"/>
  <c r="BO6" i="2"/>
  <c r="CK9" i="2"/>
  <c r="BV6" i="2"/>
  <c r="CK8" i="2"/>
  <c r="BV5" i="2"/>
  <c r="CJ7" i="2"/>
  <c r="BO4" i="2"/>
  <c r="CK7" i="2"/>
  <c r="BV4" i="2"/>
  <c r="CJ8" i="2"/>
  <c r="CJ6" i="2"/>
  <c r="CH8" i="2"/>
  <c r="BH11" i="2"/>
  <c r="BH10" i="2"/>
  <c r="BH9" i="2"/>
  <c r="BH8" i="2"/>
  <c r="BH7" i="2"/>
  <c r="CH9" i="2"/>
  <c r="BH6" i="2"/>
  <c r="BI6" i="2" s="1"/>
  <c r="BH5" i="2"/>
  <c r="BI5" i="2" s="1"/>
  <c r="BH4" i="2"/>
  <c r="BI4" i="2" s="1"/>
  <c r="BH12" i="2"/>
  <c r="BX153" i="2"/>
  <c r="BH17" i="2"/>
  <c r="CK5" i="2"/>
  <c r="BV2" i="2"/>
  <c r="BH3" i="2"/>
  <c r="BN203" i="2"/>
  <c r="BU203" i="2"/>
  <c r="BX2" i="2"/>
  <c r="BZ2" i="2" s="1"/>
  <c r="BC2" i="2"/>
  <c r="CJ5" i="2"/>
  <c r="CH7" i="2"/>
  <c r="CK6" i="2"/>
  <c r="BB203" i="2"/>
  <c r="CH6" i="2"/>
  <c r="CH5" i="2"/>
  <c r="BX188" i="2" l="1"/>
  <c r="BI188" i="2"/>
  <c r="BX185" i="2"/>
  <c r="BI185" i="2"/>
  <c r="BX192" i="2"/>
  <c r="BI192" i="2"/>
  <c r="BX34" i="2"/>
  <c r="BX197" i="2"/>
  <c r="BI197" i="2"/>
  <c r="BX198" i="2"/>
  <c r="BI198" i="2"/>
  <c r="BX189" i="2"/>
  <c r="BI189" i="2"/>
  <c r="BX195" i="2"/>
  <c r="BI195" i="2"/>
  <c r="BX186" i="2"/>
  <c r="BI186" i="2"/>
  <c r="BX190" i="2"/>
  <c r="BI190" i="2"/>
  <c r="BX167" i="2"/>
  <c r="BX187" i="2"/>
  <c r="BI187" i="2"/>
  <c r="BX194" i="2"/>
  <c r="BI194" i="2"/>
  <c r="BX199" i="2"/>
  <c r="BI199" i="2"/>
  <c r="BX191" i="2"/>
  <c r="BI191" i="2"/>
  <c r="BX75" i="2"/>
  <c r="BX193" i="2"/>
  <c r="BI193" i="2"/>
  <c r="BX23" i="2"/>
  <c r="BX151" i="2"/>
  <c r="BI151" i="2"/>
  <c r="BX161" i="2"/>
  <c r="BX179" i="2"/>
  <c r="BI179" i="2"/>
  <c r="BX146" i="2"/>
  <c r="BI146" i="2"/>
  <c r="BX183" i="2"/>
  <c r="BI183" i="2"/>
  <c r="BX171" i="2"/>
  <c r="BI171" i="2"/>
  <c r="BX172" i="2"/>
  <c r="BI172" i="2"/>
  <c r="BX160" i="2"/>
  <c r="BI160" i="2"/>
  <c r="BX169" i="2"/>
  <c r="BI169" i="2"/>
  <c r="BX176" i="2"/>
  <c r="BI176" i="2"/>
  <c r="BX175" i="2"/>
  <c r="BX181" i="2"/>
  <c r="BI181" i="2"/>
  <c r="BX157" i="2"/>
  <c r="BI157" i="2"/>
  <c r="BX177" i="2"/>
  <c r="BI177" i="2"/>
  <c r="BX162" i="2"/>
  <c r="BX166" i="2"/>
  <c r="BI166" i="2"/>
  <c r="BX152" i="2"/>
  <c r="BI152" i="2"/>
  <c r="BX147" i="2"/>
  <c r="BI147" i="2"/>
  <c r="BX170" i="2"/>
  <c r="BI170" i="2"/>
  <c r="BX173" i="2"/>
  <c r="BI173" i="2"/>
  <c r="BX154" i="2"/>
  <c r="BI154" i="2"/>
  <c r="BX158" i="2"/>
  <c r="BI158" i="2"/>
  <c r="BX149" i="2"/>
  <c r="BX174" i="2"/>
  <c r="BX159" i="2"/>
  <c r="BI159" i="2"/>
  <c r="BX178" i="2"/>
  <c r="BI178" i="2"/>
  <c r="BX165" i="2"/>
  <c r="BX163" i="2"/>
  <c r="BI163" i="2"/>
  <c r="BX182" i="2"/>
  <c r="BI182" i="2"/>
  <c r="BX20" i="2"/>
  <c r="BI20" i="2"/>
  <c r="BX25" i="2"/>
  <c r="BI25" i="2"/>
  <c r="BX136" i="2"/>
  <c r="BI136" i="2"/>
  <c r="BX131" i="2"/>
  <c r="BI131" i="2"/>
  <c r="BX60" i="2"/>
  <c r="BI60" i="2"/>
  <c r="BX40" i="2"/>
  <c r="BI40" i="2"/>
  <c r="BX121" i="2"/>
  <c r="BI121" i="2"/>
  <c r="BX108" i="2"/>
  <c r="BI108" i="2"/>
  <c r="BX103" i="2"/>
  <c r="BI103" i="2"/>
  <c r="BX38" i="2"/>
  <c r="BI38" i="2"/>
  <c r="BX134" i="2"/>
  <c r="BI134" i="2"/>
  <c r="BX43" i="2"/>
  <c r="BI43" i="2"/>
  <c r="BX125" i="2"/>
  <c r="BI125" i="2"/>
  <c r="BX112" i="2"/>
  <c r="BI112" i="2"/>
  <c r="BX107" i="2"/>
  <c r="BI107" i="2"/>
  <c r="BX46" i="2"/>
  <c r="BI46" i="2"/>
  <c r="BX59" i="2"/>
  <c r="BI59" i="2"/>
  <c r="BX41" i="2"/>
  <c r="BI41" i="2"/>
  <c r="BX126" i="2"/>
  <c r="BI126" i="2"/>
  <c r="BX61" i="2"/>
  <c r="BI61" i="2"/>
  <c r="BX137" i="2"/>
  <c r="BI137" i="2"/>
  <c r="BX124" i="2"/>
  <c r="BI124" i="2"/>
  <c r="BX119" i="2"/>
  <c r="BI119" i="2"/>
  <c r="BX122" i="2"/>
  <c r="BI122" i="2"/>
  <c r="BX13" i="2"/>
  <c r="BI13" i="2"/>
  <c r="BX141" i="2"/>
  <c r="BI141" i="2"/>
  <c r="BX31" i="2"/>
  <c r="BI31" i="2"/>
  <c r="BX17" i="2"/>
  <c r="BI17" i="2"/>
  <c r="BX62" i="2"/>
  <c r="BI62" i="2"/>
  <c r="BX67" i="2"/>
  <c r="BI67" i="2"/>
  <c r="BX63" i="2"/>
  <c r="BI63" i="2"/>
  <c r="BX82" i="2"/>
  <c r="BI82" i="2"/>
  <c r="BX26" i="2"/>
  <c r="BI26" i="2"/>
  <c r="BX140" i="2"/>
  <c r="BI140" i="2"/>
  <c r="BX135" i="2"/>
  <c r="BI135" i="2"/>
  <c r="BX78" i="2"/>
  <c r="BI78" i="2"/>
  <c r="BX85" i="2"/>
  <c r="BX144" i="2"/>
  <c r="BI144" i="2"/>
  <c r="BX94" i="2"/>
  <c r="BI94" i="2"/>
  <c r="BX53" i="2"/>
  <c r="BI53" i="2"/>
  <c r="BX7" i="2"/>
  <c r="BI7" i="2"/>
  <c r="BX19" i="2"/>
  <c r="BI19" i="2"/>
  <c r="BX18" i="2"/>
  <c r="BI18" i="2"/>
  <c r="BX101" i="2"/>
  <c r="BI101" i="2"/>
  <c r="BX88" i="2"/>
  <c r="BI88" i="2"/>
  <c r="BX83" i="2"/>
  <c r="BI83" i="2"/>
  <c r="BX44" i="2"/>
  <c r="BI44" i="2"/>
  <c r="BX39" i="2"/>
  <c r="BX49" i="2"/>
  <c r="BI49" i="2"/>
  <c r="BX73" i="2"/>
  <c r="BI73" i="2"/>
  <c r="BX54" i="2"/>
  <c r="BI54" i="2"/>
  <c r="BX29" i="2"/>
  <c r="BI29" i="2"/>
  <c r="BX142" i="2"/>
  <c r="BI142" i="2"/>
  <c r="BX52" i="2"/>
  <c r="BI52" i="2"/>
  <c r="BX77" i="2"/>
  <c r="BI77" i="2"/>
  <c r="BX56" i="2"/>
  <c r="BI56" i="2"/>
  <c r="BX14" i="2"/>
  <c r="BX16" i="2"/>
  <c r="BI16" i="2"/>
  <c r="BX22" i="2"/>
  <c r="BI22" i="2"/>
  <c r="BX127" i="2"/>
  <c r="BI127" i="2"/>
  <c r="BX10" i="2"/>
  <c r="BI10" i="2"/>
  <c r="BX35" i="2"/>
  <c r="BI35" i="2"/>
  <c r="BX37" i="2"/>
  <c r="BI37" i="2"/>
  <c r="BX117" i="2"/>
  <c r="BI117" i="2"/>
  <c r="BX104" i="2"/>
  <c r="BY104" i="2" s="1"/>
  <c r="BI104" i="2"/>
  <c r="BX99" i="2"/>
  <c r="BI99" i="2"/>
  <c r="BX118" i="2"/>
  <c r="BY118" i="2" s="1"/>
  <c r="BI118" i="2"/>
  <c r="BX66" i="2"/>
  <c r="BI66" i="2"/>
  <c r="BX89" i="2"/>
  <c r="BI89" i="2"/>
  <c r="BX76" i="2"/>
  <c r="BI76" i="2"/>
  <c r="BX68" i="2"/>
  <c r="BI68" i="2"/>
  <c r="BX98" i="2"/>
  <c r="BI98" i="2"/>
  <c r="BX70" i="2"/>
  <c r="BI70" i="2"/>
  <c r="BX93" i="2"/>
  <c r="BI93" i="2"/>
  <c r="BX80" i="2"/>
  <c r="BI80" i="2"/>
  <c r="BX71" i="2"/>
  <c r="BI71" i="2"/>
  <c r="BX114" i="2"/>
  <c r="BI114" i="2"/>
  <c r="BX47" i="2"/>
  <c r="BX12" i="2"/>
  <c r="BI12" i="2"/>
  <c r="BX51" i="2"/>
  <c r="BI51" i="2"/>
  <c r="BX57" i="2"/>
  <c r="BI57" i="2"/>
  <c r="BX133" i="2"/>
  <c r="BI133" i="2"/>
  <c r="BX120" i="2"/>
  <c r="BI120" i="2"/>
  <c r="BX115" i="2"/>
  <c r="BI115" i="2"/>
  <c r="BX106" i="2"/>
  <c r="BI106" i="2"/>
  <c r="BX21" i="2"/>
  <c r="BI21" i="2"/>
  <c r="BX105" i="2"/>
  <c r="BY105" i="2" s="1"/>
  <c r="BI105" i="2"/>
  <c r="BX92" i="2"/>
  <c r="BI92" i="2"/>
  <c r="BX87" i="2"/>
  <c r="BY87" i="2" s="1"/>
  <c r="BI87" i="2"/>
  <c r="BX72" i="2"/>
  <c r="BI72" i="2"/>
  <c r="BX24" i="2"/>
  <c r="BI24" i="2"/>
  <c r="BX109" i="2"/>
  <c r="BI109" i="2"/>
  <c r="BX48" i="2"/>
  <c r="BI48" i="2"/>
  <c r="BZ35" i="2"/>
  <c r="BY35" i="2"/>
  <c r="BY37" i="2"/>
  <c r="BZ37" i="2"/>
  <c r="BZ104" i="2"/>
  <c r="BY131" i="2"/>
  <c r="BZ131" i="2"/>
  <c r="BZ172" i="2"/>
  <c r="BY172" i="2"/>
  <c r="BZ118" i="2"/>
  <c r="BZ105" i="2"/>
  <c r="BY124" i="2"/>
  <c r="BZ124" i="2"/>
  <c r="BZ87" i="2"/>
  <c r="BZ192" i="2"/>
  <c r="BY192" i="2"/>
  <c r="BZ43" i="2"/>
  <c r="BY43" i="2"/>
  <c r="BZ125" i="2"/>
  <c r="BY125" i="2"/>
  <c r="BY80" i="2"/>
  <c r="BZ80" i="2"/>
  <c r="BY144" i="2"/>
  <c r="BZ144" i="2"/>
  <c r="BY107" i="2"/>
  <c r="BZ107" i="2"/>
  <c r="BY94" i="2"/>
  <c r="BZ94" i="2"/>
  <c r="BY194" i="2"/>
  <c r="BZ194" i="2"/>
  <c r="BY177" i="2"/>
  <c r="BZ177" i="2"/>
  <c r="BY163" i="2"/>
  <c r="BZ163" i="2"/>
  <c r="BZ19" i="2"/>
  <c r="BY19" i="2"/>
  <c r="BY46" i="2"/>
  <c r="BZ46" i="2"/>
  <c r="BY57" i="2"/>
  <c r="BZ57" i="2"/>
  <c r="BY41" i="2"/>
  <c r="BZ41" i="2"/>
  <c r="BY120" i="2"/>
  <c r="BZ120" i="2"/>
  <c r="BY83" i="2"/>
  <c r="BZ83" i="2"/>
  <c r="BY147" i="2"/>
  <c r="BZ147" i="2"/>
  <c r="BZ188" i="2"/>
  <c r="BY188" i="2"/>
  <c r="BY183" i="2"/>
  <c r="BZ183" i="2"/>
  <c r="BY170" i="2"/>
  <c r="BZ170" i="2"/>
  <c r="BY185" i="2"/>
  <c r="BZ185" i="2"/>
  <c r="BZ66" i="2"/>
  <c r="BY66" i="2"/>
  <c r="BZ121" i="2"/>
  <c r="BY121" i="2"/>
  <c r="BY76" i="2"/>
  <c r="BZ76" i="2"/>
  <c r="BY140" i="2"/>
  <c r="BZ140" i="2"/>
  <c r="BY103" i="2"/>
  <c r="BZ103" i="2"/>
  <c r="BY78" i="2"/>
  <c r="BZ78" i="2"/>
  <c r="BY38" i="2"/>
  <c r="BZ38" i="2"/>
  <c r="BY190" i="2"/>
  <c r="BZ190" i="2"/>
  <c r="BY13" i="2"/>
  <c r="BZ13" i="2"/>
  <c r="BY24" i="2"/>
  <c r="BZ24" i="2"/>
  <c r="BZ77" i="2"/>
  <c r="BY77" i="2"/>
  <c r="BZ141" i="2"/>
  <c r="BY141" i="2"/>
  <c r="BY159" i="2"/>
  <c r="BZ159" i="2"/>
  <c r="BY53" i="2"/>
  <c r="BZ53" i="2"/>
  <c r="BY179" i="2"/>
  <c r="BZ179" i="2"/>
  <c r="BY166" i="2"/>
  <c r="BZ166" i="2"/>
  <c r="BY169" i="2"/>
  <c r="BZ169" i="2"/>
  <c r="BZ62" i="2"/>
  <c r="BY62" i="2"/>
  <c r="BY67" i="2"/>
  <c r="BZ67" i="2"/>
  <c r="BY99" i="2"/>
  <c r="BZ99" i="2"/>
  <c r="BY186" i="2"/>
  <c r="BZ186" i="2"/>
  <c r="BY21" i="2"/>
  <c r="BZ21" i="2"/>
  <c r="BY92" i="2"/>
  <c r="BZ92" i="2"/>
  <c r="BY142" i="2"/>
  <c r="BZ142" i="2"/>
  <c r="BY181" i="2"/>
  <c r="BZ181" i="2"/>
  <c r="BY25" i="2"/>
  <c r="BZ25" i="2"/>
  <c r="BZ117" i="2"/>
  <c r="BY117" i="2"/>
  <c r="BY136" i="2"/>
  <c r="BZ136" i="2"/>
  <c r="BY82" i="2"/>
  <c r="BZ82" i="2"/>
  <c r="BY60" i="2"/>
  <c r="BZ60" i="2"/>
  <c r="BY199" i="2"/>
  <c r="BZ199" i="2"/>
  <c r="BY197" i="2"/>
  <c r="BZ197" i="2"/>
  <c r="BY73" i="2"/>
  <c r="BZ73" i="2"/>
  <c r="BZ137" i="2"/>
  <c r="BY137" i="2"/>
  <c r="BZ29" i="2"/>
  <c r="BY29" i="2"/>
  <c r="BY119" i="2"/>
  <c r="BZ119" i="2"/>
  <c r="BZ160" i="2"/>
  <c r="BY160" i="2"/>
  <c r="BY122" i="2"/>
  <c r="BZ122" i="2"/>
  <c r="BZ72" i="2"/>
  <c r="BY72" i="2"/>
  <c r="BY189" i="2"/>
  <c r="BZ189" i="2"/>
  <c r="BZ93" i="2"/>
  <c r="BY93" i="2"/>
  <c r="BZ31" i="2"/>
  <c r="BY31" i="2"/>
  <c r="BY195" i="2"/>
  <c r="BZ195" i="2"/>
  <c r="BY182" i="2"/>
  <c r="BZ182" i="2"/>
  <c r="BZ51" i="2"/>
  <c r="BY51" i="2"/>
  <c r="BY18" i="2"/>
  <c r="BZ18" i="2"/>
  <c r="BY59" i="2"/>
  <c r="BZ59" i="2"/>
  <c r="BZ133" i="2"/>
  <c r="BY133" i="2"/>
  <c r="BY88" i="2"/>
  <c r="BZ88" i="2"/>
  <c r="BY152" i="2"/>
  <c r="BZ152" i="2"/>
  <c r="BY115" i="2"/>
  <c r="BZ115" i="2"/>
  <c r="BY146" i="2"/>
  <c r="BZ146" i="2"/>
  <c r="BY126" i="2"/>
  <c r="BZ126" i="2"/>
  <c r="BY106" i="2"/>
  <c r="BZ106" i="2"/>
  <c r="BZ44" i="2"/>
  <c r="BY44" i="2"/>
  <c r="BY173" i="2"/>
  <c r="BZ173" i="2"/>
  <c r="BY40" i="2"/>
  <c r="BZ40" i="2"/>
  <c r="BZ89" i="2"/>
  <c r="BY89" i="2"/>
  <c r="BZ154" i="2"/>
  <c r="BY154" i="2"/>
  <c r="BY108" i="2"/>
  <c r="BZ108" i="2"/>
  <c r="BY68" i="2"/>
  <c r="BZ68" i="2"/>
  <c r="BY135" i="2"/>
  <c r="BZ135" i="2"/>
  <c r="BZ176" i="2"/>
  <c r="BY176" i="2"/>
  <c r="BY171" i="2"/>
  <c r="BZ171" i="2"/>
  <c r="BY158" i="2"/>
  <c r="BZ158" i="2"/>
  <c r="BY134" i="2"/>
  <c r="BZ134" i="2"/>
  <c r="BY191" i="2"/>
  <c r="BZ191" i="2"/>
  <c r="BY178" i="2"/>
  <c r="BZ178" i="2"/>
  <c r="BY20" i="2"/>
  <c r="BZ20" i="2"/>
  <c r="BZ63" i="2"/>
  <c r="BY63" i="2"/>
  <c r="BY157" i="2"/>
  <c r="BZ157" i="2"/>
  <c r="BY61" i="2"/>
  <c r="BZ61" i="2"/>
  <c r="BY54" i="2"/>
  <c r="BZ54" i="2"/>
  <c r="BY151" i="2"/>
  <c r="BZ151" i="2"/>
  <c r="BZ70" i="2"/>
  <c r="BY70" i="2"/>
  <c r="BY114" i="2"/>
  <c r="BZ114" i="2"/>
  <c r="BZ48" i="2"/>
  <c r="BY48" i="2"/>
  <c r="BZ23" i="2"/>
  <c r="BY23" i="2"/>
  <c r="BZ58" i="2"/>
  <c r="BY58" i="2"/>
  <c r="BY65" i="2"/>
  <c r="BZ65" i="2"/>
  <c r="BZ97" i="2"/>
  <c r="BY97" i="2"/>
  <c r="BY50" i="2"/>
  <c r="BZ50" i="2"/>
  <c r="BY128" i="2"/>
  <c r="BZ128" i="2"/>
  <c r="BY91" i="2"/>
  <c r="BZ91" i="2"/>
  <c r="BY156" i="2"/>
  <c r="BZ156" i="2"/>
  <c r="BZ196" i="2"/>
  <c r="BY196" i="2"/>
  <c r="BY84" i="2"/>
  <c r="BZ84" i="2"/>
  <c r="BY148" i="2"/>
  <c r="BZ148" i="2"/>
  <c r="BY111" i="2"/>
  <c r="BZ111" i="2"/>
  <c r="BY90" i="2"/>
  <c r="BZ90" i="2"/>
  <c r="BY34" i="2"/>
  <c r="BZ34" i="2"/>
  <c r="BZ39" i="2"/>
  <c r="BY39" i="2"/>
  <c r="BZ74" i="2"/>
  <c r="BY74" i="2"/>
  <c r="BY28" i="2"/>
  <c r="BZ28" i="2"/>
  <c r="BZ113" i="2"/>
  <c r="BY113" i="2"/>
  <c r="BY110" i="2"/>
  <c r="BZ110" i="2"/>
  <c r="BZ15" i="2"/>
  <c r="BY15" i="2"/>
  <c r="BY33" i="2"/>
  <c r="BZ33" i="2"/>
  <c r="BY100" i="2"/>
  <c r="BZ100" i="2"/>
  <c r="BY127" i="2"/>
  <c r="BZ127" i="2"/>
  <c r="BZ168" i="2"/>
  <c r="BY168" i="2"/>
  <c r="BY155" i="2"/>
  <c r="BZ155" i="2"/>
  <c r="BY102" i="2"/>
  <c r="BZ102" i="2"/>
  <c r="BZ47" i="2"/>
  <c r="BY47" i="2"/>
  <c r="BY16" i="2"/>
  <c r="BZ16" i="2"/>
  <c r="BZ55" i="2"/>
  <c r="BY55" i="2"/>
  <c r="BY30" i="2"/>
  <c r="BZ30" i="2"/>
  <c r="BY69" i="2"/>
  <c r="BZ69" i="2"/>
  <c r="BZ129" i="2"/>
  <c r="BY129" i="2"/>
  <c r="BY96" i="2"/>
  <c r="BZ96" i="2"/>
  <c r="BY22" i="2"/>
  <c r="BZ22" i="2"/>
  <c r="BY123" i="2"/>
  <c r="BZ123" i="2"/>
  <c r="BZ164" i="2"/>
  <c r="BY164" i="2"/>
  <c r="BY138" i="2"/>
  <c r="BZ138" i="2"/>
  <c r="BY86" i="2"/>
  <c r="BZ86" i="2"/>
  <c r="BY201" i="2"/>
  <c r="BZ201" i="2"/>
  <c r="BY42" i="2"/>
  <c r="BZ42" i="2"/>
  <c r="BY52" i="2"/>
  <c r="BZ52" i="2"/>
  <c r="BZ85" i="2"/>
  <c r="BY85" i="2"/>
  <c r="BZ149" i="2"/>
  <c r="BY149" i="2"/>
  <c r="BY116" i="2"/>
  <c r="BZ116" i="2"/>
  <c r="BY79" i="2"/>
  <c r="BZ79" i="2"/>
  <c r="BY143" i="2"/>
  <c r="BZ143" i="2"/>
  <c r="BZ184" i="2"/>
  <c r="BY184" i="2"/>
  <c r="BY26" i="2"/>
  <c r="BZ26" i="2"/>
  <c r="BY36" i="2"/>
  <c r="BZ36" i="2"/>
  <c r="BY75" i="2"/>
  <c r="BZ75" i="2"/>
  <c r="BY98" i="2"/>
  <c r="BZ98" i="2"/>
  <c r="BZ109" i="2"/>
  <c r="BY109" i="2"/>
  <c r="BY56" i="2"/>
  <c r="BZ56" i="2"/>
  <c r="BY193" i="2"/>
  <c r="BZ193" i="2"/>
  <c r="BZ32" i="2"/>
  <c r="BY32" i="2"/>
  <c r="BY49" i="2"/>
  <c r="BZ49" i="2"/>
  <c r="BZ81" i="2"/>
  <c r="BY81" i="2"/>
  <c r="BZ145" i="2"/>
  <c r="BY145" i="2"/>
  <c r="BY112" i="2"/>
  <c r="BZ112" i="2"/>
  <c r="BY139" i="2"/>
  <c r="BZ139" i="2"/>
  <c r="BZ180" i="2"/>
  <c r="BY180" i="2"/>
  <c r="BY167" i="2"/>
  <c r="BZ167" i="2"/>
  <c r="BY150" i="2"/>
  <c r="BZ150" i="2"/>
  <c r="BY130" i="2"/>
  <c r="BZ130" i="2"/>
  <c r="BZ27" i="2"/>
  <c r="BY27" i="2"/>
  <c r="BZ101" i="2"/>
  <c r="BY101" i="2"/>
  <c r="BY132" i="2"/>
  <c r="BZ132" i="2"/>
  <c r="BY95" i="2"/>
  <c r="BZ95" i="2"/>
  <c r="BY64" i="2"/>
  <c r="BZ64" i="2"/>
  <c r="BZ200" i="2"/>
  <c r="BY200" i="2"/>
  <c r="BY187" i="2"/>
  <c r="BZ187" i="2"/>
  <c r="BY174" i="2"/>
  <c r="BZ174" i="2"/>
  <c r="BY161" i="2"/>
  <c r="BZ161" i="2"/>
  <c r="BZ14" i="2"/>
  <c r="BY14" i="2"/>
  <c r="BZ45" i="2"/>
  <c r="BY45" i="2"/>
  <c r="BY175" i="2"/>
  <c r="BZ175" i="2"/>
  <c r="BY162" i="2"/>
  <c r="BZ162" i="2"/>
  <c r="BY165" i="2"/>
  <c r="BZ165" i="2"/>
  <c r="BY71" i="2"/>
  <c r="BZ71" i="2"/>
  <c r="BY198" i="2"/>
  <c r="BZ198" i="2"/>
  <c r="BX11" i="2"/>
  <c r="BY11" i="2" s="1"/>
  <c r="BI11" i="2"/>
  <c r="BX9" i="2"/>
  <c r="BZ9" i="2" s="1"/>
  <c r="BI9" i="2"/>
  <c r="BX8" i="2"/>
  <c r="BY8" i="2" s="1"/>
  <c r="BI8" i="2"/>
  <c r="CI6" i="2"/>
  <c r="CI9" i="2"/>
  <c r="CI7" i="2"/>
  <c r="BY10" i="2"/>
  <c r="BZ10" i="2"/>
  <c r="BX6" i="2"/>
  <c r="BZ6" i="2" s="1"/>
  <c r="BY7" i="2"/>
  <c r="BZ7" i="2"/>
  <c r="BX5" i="2"/>
  <c r="CI8" i="2"/>
  <c r="BX4" i="2"/>
  <c r="BZ12" i="2"/>
  <c r="BY12" i="2"/>
  <c r="BY153" i="2"/>
  <c r="BZ153" i="2"/>
  <c r="BH203" i="2"/>
  <c r="BZ17" i="2"/>
  <c r="BY17" i="2"/>
  <c r="CI5" i="2"/>
  <c r="BY2" i="2"/>
  <c r="BI3" i="2"/>
  <c r="BX3" i="2"/>
  <c r="DI2" i="2"/>
  <c r="CV2" i="2"/>
  <c r="DA2" i="2"/>
  <c r="DH2" i="2"/>
  <c r="CU2" i="2"/>
  <c r="DB2" i="2"/>
  <c r="CP2" i="2"/>
  <c r="CO2" i="2"/>
  <c r="CA2" i="2"/>
  <c r="CC2" i="2"/>
  <c r="CD2" i="2"/>
  <c r="CB2" i="2"/>
  <c r="CO162" i="2" l="1"/>
  <c r="CV162" i="2"/>
  <c r="DB162" i="2"/>
  <c r="DD162" i="2" s="1"/>
  <c r="CU162" i="2"/>
  <c r="DH162" i="2"/>
  <c r="DI162" i="2"/>
  <c r="CP162" i="2"/>
  <c r="CR162" i="2" s="1"/>
  <c r="DA162" i="2"/>
  <c r="CB162" i="2"/>
  <c r="CC162" i="2"/>
  <c r="CD162" i="2"/>
  <c r="CA162" i="2"/>
  <c r="CO161" i="2"/>
  <c r="CU161" i="2"/>
  <c r="DA161" i="2"/>
  <c r="DH161" i="2"/>
  <c r="CP161" i="2"/>
  <c r="CR161" i="2" s="1"/>
  <c r="CV161" i="2"/>
  <c r="DI161" i="2"/>
  <c r="CA161" i="2"/>
  <c r="CB161" i="2"/>
  <c r="CC161" i="2"/>
  <c r="DB161" i="2"/>
  <c r="DD161" i="2" s="1"/>
  <c r="CD161" i="2"/>
  <c r="CO64" i="2"/>
  <c r="CU64" i="2"/>
  <c r="DA64" i="2"/>
  <c r="DH64" i="2"/>
  <c r="CP64" i="2"/>
  <c r="CR64" i="2" s="1"/>
  <c r="CV64" i="2"/>
  <c r="DB64" i="2"/>
  <c r="DD64" i="2" s="1"/>
  <c r="DI64" i="2"/>
  <c r="CB64" i="2"/>
  <c r="CC64" i="2"/>
  <c r="CA64" i="2"/>
  <c r="CD64" i="2"/>
  <c r="CO56" i="2"/>
  <c r="CU56" i="2"/>
  <c r="DA56" i="2"/>
  <c r="DH56" i="2"/>
  <c r="DI56" i="2"/>
  <c r="CP56" i="2"/>
  <c r="CR56" i="2" s="1"/>
  <c r="DB56" i="2"/>
  <c r="DD56" i="2" s="1"/>
  <c r="CV56" i="2"/>
  <c r="CB56" i="2"/>
  <c r="CC56" i="2"/>
  <c r="CA56" i="2"/>
  <c r="CD56" i="2"/>
  <c r="CU36" i="2"/>
  <c r="DB36" i="2"/>
  <c r="DD36" i="2" s="1"/>
  <c r="CO36" i="2"/>
  <c r="CV36" i="2"/>
  <c r="DI36" i="2"/>
  <c r="DA36" i="2"/>
  <c r="DH36" i="2"/>
  <c r="CA36" i="2"/>
  <c r="CP36" i="2"/>
  <c r="CR36" i="2" s="1"/>
  <c r="CD36" i="2"/>
  <c r="CC36" i="2"/>
  <c r="CB36" i="2"/>
  <c r="CO79" i="2"/>
  <c r="DA79" i="2"/>
  <c r="CP79" i="2"/>
  <c r="CR79" i="2" s="1"/>
  <c r="DB79" i="2"/>
  <c r="DD79" i="2" s="1"/>
  <c r="DH79" i="2"/>
  <c r="DI79" i="2"/>
  <c r="CU79" i="2"/>
  <c r="CV79" i="2"/>
  <c r="CB79" i="2"/>
  <c r="CC79" i="2"/>
  <c r="CD79" i="2"/>
  <c r="CA79" i="2"/>
  <c r="DA149" i="2"/>
  <c r="DI149" i="2"/>
  <c r="CU149" i="2"/>
  <c r="CV149" i="2"/>
  <c r="DH149" i="2"/>
  <c r="CO149" i="2"/>
  <c r="CP149" i="2"/>
  <c r="CR149" i="2" s="1"/>
  <c r="CD149" i="2"/>
  <c r="DB149" i="2"/>
  <c r="DD149" i="2" s="1"/>
  <c r="CA149" i="2"/>
  <c r="CB149" i="2"/>
  <c r="CC149" i="2"/>
  <c r="CO52" i="2"/>
  <c r="CU52" i="2"/>
  <c r="DA52" i="2"/>
  <c r="DH52" i="2"/>
  <c r="CV52" i="2"/>
  <c r="DB52" i="2"/>
  <c r="DD52" i="2" s="1"/>
  <c r="DI52" i="2"/>
  <c r="CP52" i="2"/>
  <c r="CR52" i="2" s="1"/>
  <c r="CA52" i="2"/>
  <c r="CD52" i="2"/>
  <c r="CB52" i="2"/>
  <c r="CC52" i="2"/>
  <c r="CO138" i="2"/>
  <c r="CU138" i="2"/>
  <c r="DA138" i="2"/>
  <c r="DH138" i="2"/>
  <c r="CP138" i="2"/>
  <c r="CR138" i="2" s="1"/>
  <c r="CV138" i="2"/>
  <c r="DB138" i="2"/>
  <c r="DD138" i="2" s="1"/>
  <c r="DI138" i="2"/>
  <c r="CA138" i="2"/>
  <c r="CB138" i="2"/>
  <c r="CC138" i="2"/>
  <c r="CD138" i="2"/>
  <c r="CU164" i="2"/>
  <c r="DB164" i="2"/>
  <c r="DD164" i="2" s="1"/>
  <c r="CP164" i="2"/>
  <c r="CR164" i="2" s="1"/>
  <c r="DA164" i="2"/>
  <c r="CV164" i="2"/>
  <c r="DH164" i="2"/>
  <c r="DI164" i="2"/>
  <c r="CD164" i="2"/>
  <c r="CO164" i="2"/>
  <c r="CA164" i="2"/>
  <c r="CB164" i="2"/>
  <c r="CC164" i="2"/>
  <c r="CO96" i="2"/>
  <c r="CU96" i="2"/>
  <c r="DA96" i="2"/>
  <c r="DH96" i="2"/>
  <c r="CP96" i="2"/>
  <c r="CR96" i="2" s="1"/>
  <c r="CV96" i="2"/>
  <c r="DB96" i="2"/>
  <c r="DD96" i="2" s="1"/>
  <c r="DI96" i="2"/>
  <c r="CC96" i="2"/>
  <c r="CD96" i="2"/>
  <c r="CA96" i="2"/>
  <c r="CB96" i="2"/>
  <c r="CO129" i="2"/>
  <c r="DA129" i="2"/>
  <c r="CP129" i="2"/>
  <c r="CR129" i="2" s="1"/>
  <c r="DB129" i="2"/>
  <c r="DD129" i="2" s="1"/>
  <c r="CU129" i="2"/>
  <c r="CV129" i="2"/>
  <c r="DH129" i="2"/>
  <c r="CD129" i="2"/>
  <c r="DI129" i="2"/>
  <c r="CA129" i="2"/>
  <c r="CB129" i="2"/>
  <c r="CC129" i="2"/>
  <c r="CO155" i="2"/>
  <c r="CU155" i="2"/>
  <c r="DA155" i="2"/>
  <c r="DH155" i="2"/>
  <c r="CV155" i="2"/>
  <c r="CP155" i="2"/>
  <c r="CR155" i="2" s="1"/>
  <c r="DB155" i="2"/>
  <c r="DD155" i="2" s="1"/>
  <c r="CA155" i="2"/>
  <c r="DI155" i="2"/>
  <c r="CB155" i="2"/>
  <c r="CC155" i="2"/>
  <c r="CD155" i="2"/>
  <c r="CP168" i="2"/>
  <c r="CR168" i="2" s="1"/>
  <c r="DH168" i="2"/>
  <c r="CV168" i="2"/>
  <c r="DI168" i="2"/>
  <c r="CO168" i="2"/>
  <c r="DA168" i="2"/>
  <c r="DB168" i="2"/>
  <c r="DD168" i="2" s="1"/>
  <c r="CU168" i="2"/>
  <c r="CD168" i="2"/>
  <c r="CA168" i="2"/>
  <c r="CB168" i="2"/>
  <c r="CC168" i="2"/>
  <c r="CO33" i="2"/>
  <c r="CU33" i="2"/>
  <c r="DA33" i="2"/>
  <c r="DH33" i="2"/>
  <c r="CP33" i="2"/>
  <c r="CR33" i="2" s="1"/>
  <c r="CV33" i="2"/>
  <c r="DB33" i="2"/>
  <c r="DD33" i="2" s="1"/>
  <c r="DI33" i="2"/>
  <c r="CB33" i="2"/>
  <c r="CD33" i="2"/>
  <c r="CA33" i="2"/>
  <c r="CC33" i="2"/>
  <c r="DA15" i="2"/>
  <c r="DI15" i="2"/>
  <c r="CU15" i="2"/>
  <c r="DB15" i="2"/>
  <c r="DD15" i="2" s="1"/>
  <c r="CV15" i="2"/>
  <c r="CO15" i="2"/>
  <c r="CP15" i="2"/>
  <c r="CR15" i="2" s="1"/>
  <c r="DH15" i="2"/>
  <c r="CA15" i="2"/>
  <c r="CB15" i="2"/>
  <c r="CC15" i="2"/>
  <c r="CD15" i="2"/>
  <c r="CP28" i="2"/>
  <c r="CR28" i="2" s="1"/>
  <c r="CV28" i="2"/>
  <c r="DB28" i="2"/>
  <c r="DD28" i="2" s="1"/>
  <c r="DI28" i="2"/>
  <c r="CO28" i="2"/>
  <c r="CU28" i="2"/>
  <c r="DH28" i="2"/>
  <c r="DA28" i="2"/>
  <c r="CA28" i="2"/>
  <c r="CB28" i="2"/>
  <c r="CC28" i="2"/>
  <c r="CD28" i="2"/>
  <c r="CO74" i="2"/>
  <c r="CU74" i="2"/>
  <c r="DA74" i="2"/>
  <c r="DH74" i="2"/>
  <c r="CP74" i="2"/>
  <c r="CR74" i="2" s="1"/>
  <c r="CV74" i="2"/>
  <c r="DB74" i="2"/>
  <c r="DD74" i="2" s="1"/>
  <c r="DI74" i="2"/>
  <c r="CD74" i="2"/>
  <c r="CB74" i="2"/>
  <c r="CC74" i="2"/>
  <c r="CA74" i="2"/>
  <c r="CP39" i="2"/>
  <c r="CR39" i="2" s="1"/>
  <c r="CV39" i="2"/>
  <c r="DB39" i="2"/>
  <c r="DD39" i="2" s="1"/>
  <c r="DI39" i="2"/>
  <c r="DH39" i="2"/>
  <c r="DA39" i="2"/>
  <c r="CO39" i="2"/>
  <c r="CU39" i="2"/>
  <c r="CD39" i="2"/>
  <c r="CA39" i="2"/>
  <c r="CB39" i="2"/>
  <c r="CC39" i="2"/>
  <c r="CO90" i="2"/>
  <c r="CU90" i="2"/>
  <c r="DA90" i="2"/>
  <c r="DH90" i="2"/>
  <c r="CP90" i="2"/>
  <c r="CR90" i="2" s="1"/>
  <c r="CV90" i="2"/>
  <c r="DB90" i="2"/>
  <c r="DD90" i="2" s="1"/>
  <c r="DI90" i="2"/>
  <c r="CA90" i="2"/>
  <c r="CB90" i="2"/>
  <c r="CC90" i="2"/>
  <c r="CD90" i="2"/>
  <c r="CO50" i="2"/>
  <c r="CU50" i="2"/>
  <c r="DA50" i="2"/>
  <c r="DH50" i="2"/>
  <c r="CP50" i="2"/>
  <c r="CR50" i="2" s="1"/>
  <c r="CV50" i="2"/>
  <c r="DI50" i="2"/>
  <c r="CC50" i="2"/>
  <c r="CB50" i="2"/>
  <c r="DB50" i="2"/>
  <c r="DD50" i="2" s="1"/>
  <c r="CD50" i="2"/>
  <c r="CA50" i="2"/>
  <c r="CU97" i="2"/>
  <c r="DH97" i="2"/>
  <c r="CV97" i="2"/>
  <c r="DI97" i="2"/>
  <c r="CO97" i="2"/>
  <c r="CP97" i="2"/>
  <c r="CR97" i="2" s="1"/>
  <c r="DA97" i="2"/>
  <c r="DB97" i="2"/>
  <c r="DD97" i="2" s="1"/>
  <c r="CD97" i="2"/>
  <c r="CA97" i="2"/>
  <c r="CB97" i="2"/>
  <c r="CC97" i="2"/>
  <c r="CO48" i="2"/>
  <c r="CU48" i="2"/>
  <c r="DA48" i="2"/>
  <c r="DH48" i="2"/>
  <c r="CP48" i="2"/>
  <c r="CR48" i="2" s="1"/>
  <c r="CV48" i="2"/>
  <c r="DB48" i="2"/>
  <c r="DD48" i="2" s="1"/>
  <c r="DI48" i="2"/>
  <c r="CA48" i="2"/>
  <c r="CB48" i="2"/>
  <c r="CD48" i="2"/>
  <c r="CC48" i="2"/>
  <c r="CP151" i="2"/>
  <c r="CR151" i="2" s="1"/>
  <c r="DH151" i="2"/>
  <c r="DB151" i="2"/>
  <c r="DD151" i="2" s="1"/>
  <c r="CU151" i="2"/>
  <c r="CV151" i="2"/>
  <c r="DI151" i="2"/>
  <c r="CB151" i="2"/>
  <c r="CC151" i="2"/>
  <c r="CO151" i="2"/>
  <c r="CD151" i="2"/>
  <c r="DA151" i="2"/>
  <c r="CA151" i="2"/>
  <c r="CO134" i="2"/>
  <c r="CU134" i="2"/>
  <c r="DA134" i="2"/>
  <c r="DH134" i="2"/>
  <c r="CP134" i="2"/>
  <c r="CR134" i="2" s="1"/>
  <c r="CV134" i="2"/>
  <c r="DB134" i="2"/>
  <c r="DD134" i="2" s="1"/>
  <c r="DI134" i="2"/>
  <c r="CA134" i="2"/>
  <c r="CB134" i="2"/>
  <c r="CC134" i="2"/>
  <c r="CD134" i="2"/>
  <c r="CU135" i="2"/>
  <c r="DH135" i="2"/>
  <c r="CV135" i="2"/>
  <c r="DI135" i="2"/>
  <c r="CO135" i="2"/>
  <c r="CP135" i="2"/>
  <c r="CR135" i="2" s="1"/>
  <c r="DA135" i="2"/>
  <c r="CB135" i="2"/>
  <c r="DB135" i="2"/>
  <c r="DD135" i="2" s="1"/>
  <c r="CC135" i="2"/>
  <c r="CD135" i="2"/>
  <c r="CA135" i="2"/>
  <c r="CO106" i="2"/>
  <c r="CU106" i="2"/>
  <c r="DA106" i="2"/>
  <c r="DH106" i="2"/>
  <c r="CP106" i="2"/>
  <c r="CR106" i="2" s="1"/>
  <c r="CV106" i="2"/>
  <c r="DB106" i="2"/>
  <c r="DD106" i="2" s="1"/>
  <c r="DI106" i="2"/>
  <c r="CA106" i="2"/>
  <c r="CB106" i="2"/>
  <c r="CC106" i="2"/>
  <c r="CD106" i="2"/>
  <c r="CO152" i="2"/>
  <c r="CU152" i="2"/>
  <c r="DA152" i="2"/>
  <c r="DH152" i="2"/>
  <c r="CP152" i="2"/>
  <c r="CR152" i="2" s="1"/>
  <c r="DB152" i="2"/>
  <c r="DD152" i="2" s="1"/>
  <c r="CV152" i="2"/>
  <c r="DI152" i="2"/>
  <c r="CC152" i="2"/>
  <c r="CD152" i="2"/>
  <c r="CA152" i="2"/>
  <c r="CB152" i="2"/>
  <c r="CO18" i="2"/>
  <c r="DH18" i="2"/>
  <c r="CP18" i="2"/>
  <c r="CR18" i="2" s="1"/>
  <c r="DA18" i="2"/>
  <c r="DI18" i="2"/>
  <c r="CU18" i="2"/>
  <c r="DB18" i="2"/>
  <c r="DD18" i="2" s="1"/>
  <c r="CV18" i="2"/>
  <c r="CC18" i="2"/>
  <c r="CB18" i="2"/>
  <c r="CD18" i="2"/>
  <c r="CA18" i="2"/>
  <c r="CO51" i="2"/>
  <c r="CV51" i="2"/>
  <c r="DB51" i="2"/>
  <c r="DD51" i="2" s="1"/>
  <c r="CU51" i="2"/>
  <c r="DH51" i="2"/>
  <c r="DA51" i="2"/>
  <c r="CD51" i="2"/>
  <c r="CP51" i="2"/>
  <c r="CR51" i="2" s="1"/>
  <c r="CA51" i="2"/>
  <c r="CB51" i="2"/>
  <c r="DI51" i="2"/>
  <c r="CC51" i="2"/>
  <c r="CU93" i="2"/>
  <c r="DH93" i="2"/>
  <c r="CV93" i="2"/>
  <c r="DI93" i="2"/>
  <c r="DA93" i="2"/>
  <c r="DB93" i="2"/>
  <c r="DD93" i="2" s="1"/>
  <c r="CO93" i="2"/>
  <c r="CP93" i="2"/>
  <c r="CR93" i="2" s="1"/>
  <c r="CD93" i="2"/>
  <c r="CA93" i="2"/>
  <c r="CB93" i="2"/>
  <c r="CC93" i="2"/>
  <c r="CO122" i="2"/>
  <c r="CU122" i="2"/>
  <c r="DA122" i="2"/>
  <c r="DH122" i="2"/>
  <c r="CP122" i="2"/>
  <c r="CR122" i="2" s="1"/>
  <c r="CV122" i="2"/>
  <c r="DB122" i="2"/>
  <c r="DD122" i="2" s="1"/>
  <c r="DI122" i="2"/>
  <c r="CA122" i="2"/>
  <c r="CB122" i="2"/>
  <c r="CC122" i="2"/>
  <c r="CD122" i="2"/>
  <c r="CP160" i="2"/>
  <c r="CR160" i="2" s="1"/>
  <c r="DH160" i="2"/>
  <c r="CU160" i="2"/>
  <c r="CV160" i="2"/>
  <c r="DI160" i="2"/>
  <c r="CO160" i="2"/>
  <c r="DA160" i="2"/>
  <c r="DB160" i="2"/>
  <c r="DD160" i="2" s="1"/>
  <c r="CD160" i="2"/>
  <c r="CA160" i="2"/>
  <c r="CB160" i="2"/>
  <c r="CC160" i="2"/>
  <c r="CO60" i="2"/>
  <c r="CU60" i="2"/>
  <c r="DA60" i="2"/>
  <c r="DH60" i="2"/>
  <c r="DB60" i="2"/>
  <c r="DD60" i="2" s="1"/>
  <c r="CV60" i="2"/>
  <c r="CP60" i="2"/>
  <c r="CR60" i="2" s="1"/>
  <c r="DI60" i="2"/>
  <c r="CB60" i="2"/>
  <c r="CC60" i="2"/>
  <c r="CA60" i="2"/>
  <c r="CD60" i="2"/>
  <c r="CO25" i="2"/>
  <c r="CU25" i="2"/>
  <c r="DA25" i="2"/>
  <c r="DH25" i="2"/>
  <c r="CP25" i="2"/>
  <c r="CR25" i="2" s="1"/>
  <c r="CV25" i="2"/>
  <c r="DB25" i="2"/>
  <c r="DD25" i="2" s="1"/>
  <c r="DI25" i="2"/>
  <c r="CB25" i="2"/>
  <c r="CA25" i="2"/>
  <c r="CC25" i="2"/>
  <c r="CD25" i="2"/>
  <c r="CO21" i="2"/>
  <c r="CU21" i="2"/>
  <c r="DA21" i="2"/>
  <c r="DH21" i="2"/>
  <c r="CP21" i="2"/>
  <c r="CR21" i="2" s="1"/>
  <c r="CV21" i="2"/>
  <c r="DB21" i="2"/>
  <c r="DD21" i="2" s="1"/>
  <c r="DI21" i="2"/>
  <c r="CB21" i="2"/>
  <c r="CC21" i="2"/>
  <c r="CD21" i="2"/>
  <c r="CA21" i="2"/>
  <c r="CU53" i="2"/>
  <c r="DB53" i="2"/>
  <c r="DD53" i="2" s="1"/>
  <c r="CP53" i="2"/>
  <c r="CR53" i="2" s="1"/>
  <c r="DA53" i="2"/>
  <c r="CV53" i="2"/>
  <c r="DH53" i="2"/>
  <c r="CB53" i="2"/>
  <c r="DI53" i="2"/>
  <c r="CC53" i="2"/>
  <c r="CO53" i="2"/>
  <c r="CD53" i="2"/>
  <c r="CA53" i="2"/>
  <c r="CP24" i="2"/>
  <c r="CR24" i="2" s="1"/>
  <c r="CV24" i="2"/>
  <c r="DB24" i="2"/>
  <c r="DD24" i="2" s="1"/>
  <c r="DI24" i="2"/>
  <c r="DA24" i="2"/>
  <c r="DH24" i="2"/>
  <c r="CO24" i="2"/>
  <c r="CU24" i="2"/>
  <c r="CA24" i="2"/>
  <c r="CC24" i="2"/>
  <c r="CD24" i="2"/>
  <c r="CB24" i="2"/>
  <c r="CO78" i="2"/>
  <c r="CU78" i="2"/>
  <c r="DA78" i="2"/>
  <c r="DH78" i="2"/>
  <c r="CP78" i="2"/>
  <c r="CR78" i="2" s="1"/>
  <c r="CV78" i="2"/>
  <c r="DB78" i="2"/>
  <c r="DD78" i="2" s="1"/>
  <c r="DI78" i="2"/>
  <c r="CA78" i="2"/>
  <c r="CB78" i="2"/>
  <c r="CC78" i="2"/>
  <c r="CD78" i="2"/>
  <c r="CO66" i="2"/>
  <c r="CU66" i="2"/>
  <c r="DA66" i="2"/>
  <c r="DH66" i="2"/>
  <c r="CP66" i="2"/>
  <c r="CR66" i="2" s="1"/>
  <c r="CV66" i="2"/>
  <c r="DB66" i="2"/>
  <c r="DD66" i="2" s="1"/>
  <c r="DI66" i="2"/>
  <c r="CD66" i="2"/>
  <c r="CA66" i="2"/>
  <c r="CC66" i="2"/>
  <c r="CB66" i="2"/>
  <c r="CO183" i="2"/>
  <c r="CU183" i="2"/>
  <c r="DA183" i="2"/>
  <c r="DH183" i="2"/>
  <c r="DI183" i="2"/>
  <c r="CV183" i="2"/>
  <c r="CP183" i="2"/>
  <c r="CR183" i="2" s="1"/>
  <c r="DB183" i="2"/>
  <c r="DD183" i="2" s="1"/>
  <c r="CC183" i="2"/>
  <c r="CD183" i="2"/>
  <c r="CA183" i="2"/>
  <c r="CB183" i="2"/>
  <c r="CP188" i="2"/>
  <c r="CR188" i="2" s="1"/>
  <c r="CV188" i="2"/>
  <c r="DB188" i="2"/>
  <c r="DD188" i="2" s="1"/>
  <c r="DI188" i="2"/>
  <c r="CU188" i="2"/>
  <c r="CO188" i="2"/>
  <c r="DH188" i="2"/>
  <c r="CD188" i="2"/>
  <c r="DA188" i="2"/>
  <c r="CA188" i="2"/>
  <c r="CB188" i="2"/>
  <c r="CC188" i="2"/>
  <c r="CO120" i="2"/>
  <c r="CU120" i="2"/>
  <c r="DA120" i="2"/>
  <c r="DH120" i="2"/>
  <c r="CP120" i="2"/>
  <c r="CR120" i="2" s="1"/>
  <c r="CV120" i="2"/>
  <c r="DB120" i="2"/>
  <c r="DD120" i="2" s="1"/>
  <c r="DI120" i="2"/>
  <c r="CC120" i="2"/>
  <c r="CD120" i="2"/>
  <c r="CA120" i="2"/>
  <c r="CB120" i="2"/>
  <c r="CO94" i="2"/>
  <c r="CU94" i="2"/>
  <c r="DA94" i="2"/>
  <c r="DH94" i="2"/>
  <c r="CP94" i="2"/>
  <c r="CR94" i="2" s="1"/>
  <c r="CV94" i="2"/>
  <c r="DB94" i="2"/>
  <c r="DD94" i="2" s="1"/>
  <c r="DI94" i="2"/>
  <c r="CA94" i="2"/>
  <c r="CB94" i="2"/>
  <c r="CC94" i="2"/>
  <c r="CD94" i="2"/>
  <c r="CP43" i="2"/>
  <c r="CR43" i="2" s="1"/>
  <c r="CV43" i="2"/>
  <c r="DB43" i="2"/>
  <c r="DD43" i="2" s="1"/>
  <c r="DI43" i="2"/>
  <c r="CU43" i="2"/>
  <c r="CO43" i="2"/>
  <c r="DA43" i="2"/>
  <c r="DH43" i="2"/>
  <c r="CD43" i="2"/>
  <c r="CC43" i="2"/>
  <c r="CB43" i="2"/>
  <c r="CA43" i="2"/>
  <c r="CO124" i="2"/>
  <c r="CU124" i="2"/>
  <c r="DA124" i="2"/>
  <c r="DH124" i="2"/>
  <c r="CP124" i="2"/>
  <c r="CR124" i="2" s="1"/>
  <c r="CV124" i="2"/>
  <c r="DB124" i="2"/>
  <c r="DD124" i="2" s="1"/>
  <c r="DI124" i="2"/>
  <c r="CC124" i="2"/>
  <c r="CD124" i="2"/>
  <c r="CA124" i="2"/>
  <c r="CB124" i="2"/>
  <c r="CU105" i="2"/>
  <c r="DH105" i="2"/>
  <c r="CV105" i="2"/>
  <c r="DI105" i="2"/>
  <c r="CO105" i="2"/>
  <c r="CP105" i="2"/>
  <c r="CR105" i="2" s="1"/>
  <c r="DA105" i="2"/>
  <c r="CD105" i="2"/>
  <c r="CA105" i="2"/>
  <c r="DB105" i="2"/>
  <c r="DD105" i="2" s="1"/>
  <c r="CB105" i="2"/>
  <c r="CC105" i="2"/>
  <c r="CU131" i="2"/>
  <c r="DH131" i="2"/>
  <c r="CV131" i="2"/>
  <c r="DI131" i="2"/>
  <c r="DA131" i="2"/>
  <c r="DB131" i="2"/>
  <c r="DD131" i="2" s="1"/>
  <c r="CO131" i="2"/>
  <c r="CB131" i="2"/>
  <c r="CC131" i="2"/>
  <c r="CD131" i="2"/>
  <c r="CP131" i="2"/>
  <c r="CR131" i="2" s="1"/>
  <c r="CA131" i="2"/>
  <c r="CO165" i="2"/>
  <c r="CU165" i="2"/>
  <c r="DA165" i="2"/>
  <c r="DH165" i="2"/>
  <c r="DB165" i="2"/>
  <c r="DD165" i="2" s="1"/>
  <c r="CP165" i="2"/>
  <c r="CR165" i="2" s="1"/>
  <c r="CV165" i="2"/>
  <c r="DI165" i="2"/>
  <c r="CA165" i="2"/>
  <c r="CB165" i="2"/>
  <c r="CC165" i="2"/>
  <c r="CD165" i="2"/>
  <c r="CO27" i="2"/>
  <c r="CU27" i="2"/>
  <c r="DA27" i="2"/>
  <c r="DH27" i="2"/>
  <c r="CP27" i="2"/>
  <c r="CR27" i="2" s="1"/>
  <c r="CV27" i="2"/>
  <c r="DB27" i="2"/>
  <c r="DD27" i="2" s="1"/>
  <c r="DI27" i="2"/>
  <c r="CD27" i="2"/>
  <c r="CC27" i="2"/>
  <c r="CA27" i="2"/>
  <c r="CB27" i="2"/>
  <c r="CO167" i="2"/>
  <c r="CU167" i="2"/>
  <c r="DA167" i="2"/>
  <c r="DH167" i="2"/>
  <c r="DI167" i="2"/>
  <c r="CP167" i="2"/>
  <c r="CR167" i="2" s="1"/>
  <c r="DB167" i="2"/>
  <c r="DD167" i="2" s="1"/>
  <c r="CV167" i="2"/>
  <c r="CC167" i="2"/>
  <c r="CD167" i="2"/>
  <c r="CA167" i="2"/>
  <c r="CB167" i="2"/>
  <c r="CU180" i="2"/>
  <c r="DB180" i="2"/>
  <c r="DD180" i="2" s="1"/>
  <c r="CV180" i="2"/>
  <c r="DH180" i="2"/>
  <c r="CO180" i="2"/>
  <c r="DI180" i="2"/>
  <c r="CP180" i="2"/>
  <c r="CR180" i="2" s="1"/>
  <c r="DA180" i="2"/>
  <c r="CD180" i="2"/>
  <c r="CA180" i="2"/>
  <c r="CB180" i="2"/>
  <c r="CC180" i="2"/>
  <c r="CU81" i="2"/>
  <c r="DH81" i="2"/>
  <c r="CV81" i="2"/>
  <c r="DI81" i="2"/>
  <c r="CO81" i="2"/>
  <c r="CP81" i="2"/>
  <c r="CR81" i="2" s="1"/>
  <c r="DA81" i="2"/>
  <c r="DB81" i="2"/>
  <c r="DD81" i="2" s="1"/>
  <c r="CD81" i="2"/>
  <c r="CA81" i="2"/>
  <c r="CB81" i="2"/>
  <c r="CC81" i="2"/>
  <c r="CP193" i="2"/>
  <c r="CR193" i="2" s="1"/>
  <c r="DH193" i="2"/>
  <c r="DA193" i="2"/>
  <c r="DI193" i="2"/>
  <c r="CU193" i="2"/>
  <c r="DB193" i="2"/>
  <c r="DD193" i="2" s="1"/>
  <c r="CO193" i="2"/>
  <c r="CA193" i="2"/>
  <c r="CB193" i="2"/>
  <c r="CV193" i="2"/>
  <c r="CC193" i="2"/>
  <c r="CD193" i="2"/>
  <c r="CP109" i="2"/>
  <c r="CR109" i="2" s="1"/>
  <c r="DH109" i="2"/>
  <c r="DA109" i="2"/>
  <c r="DI109" i="2"/>
  <c r="DB109" i="2"/>
  <c r="DD109" i="2" s="1"/>
  <c r="CO109" i="2"/>
  <c r="CU109" i="2"/>
  <c r="CV109" i="2"/>
  <c r="CD109" i="2"/>
  <c r="CA109" i="2"/>
  <c r="CB109" i="2"/>
  <c r="CC109" i="2"/>
  <c r="CO75" i="2"/>
  <c r="DA75" i="2"/>
  <c r="CP75" i="2"/>
  <c r="CR75" i="2" s="1"/>
  <c r="DB75" i="2"/>
  <c r="DD75" i="2" s="1"/>
  <c r="CU75" i="2"/>
  <c r="CV75" i="2"/>
  <c r="DH75" i="2"/>
  <c r="DI75" i="2"/>
  <c r="CB75" i="2"/>
  <c r="CC75" i="2"/>
  <c r="CD75" i="2"/>
  <c r="CA75" i="2"/>
  <c r="CP143" i="2"/>
  <c r="CR143" i="2" s="1"/>
  <c r="DH143" i="2"/>
  <c r="CO143" i="2"/>
  <c r="DA143" i="2"/>
  <c r="DB143" i="2"/>
  <c r="DD143" i="2" s="1"/>
  <c r="CU143" i="2"/>
  <c r="CB143" i="2"/>
  <c r="CC143" i="2"/>
  <c r="CV143" i="2"/>
  <c r="CD143" i="2"/>
  <c r="DI143" i="2"/>
  <c r="CA143" i="2"/>
  <c r="CO86" i="2"/>
  <c r="CU86" i="2"/>
  <c r="DA86" i="2"/>
  <c r="DH86" i="2"/>
  <c r="CP86" i="2"/>
  <c r="CR86" i="2" s="1"/>
  <c r="CV86" i="2"/>
  <c r="DB86" i="2"/>
  <c r="DD86" i="2" s="1"/>
  <c r="DI86" i="2"/>
  <c r="CA86" i="2"/>
  <c r="CB86" i="2"/>
  <c r="CC86" i="2"/>
  <c r="CD86" i="2"/>
  <c r="CP22" i="2"/>
  <c r="CR22" i="2" s="1"/>
  <c r="CV22" i="2"/>
  <c r="DB22" i="2"/>
  <c r="DD22" i="2" s="1"/>
  <c r="DI22" i="2"/>
  <c r="CU22" i="2"/>
  <c r="DA22" i="2"/>
  <c r="DH22" i="2"/>
  <c r="CO22" i="2"/>
  <c r="CC22" i="2"/>
  <c r="CA22" i="2"/>
  <c r="CB22" i="2"/>
  <c r="CD22" i="2"/>
  <c r="CP30" i="2"/>
  <c r="CR30" i="2" s="1"/>
  <c r="CV30" i="2"/>
  <c r="DB30" i="2"/>
  <c r="DD30" i="2" s="1"/>
  <c r="DI30" i="2"/>
  <c r="CU30" i="2"/>
  <c r="DA30" i="2"/>
  <c r="DH30" i="2"/>
  <c r="CC30" i="2"/>
  <c r="CO30" i="2"/>
  <c r="CD30" i="2"/>
  <c r="CB30" i="2"/>
  <c r="CA30" i="2"/>
  <c r="DA55" i="2"/>
  <c r="DI55" i="2"/>
  <c r="CO55" i="2"/>
  <c r="CP55" i="2"/>
  <c r="CR55" i="2" s="1"/>
  <c r="DB55" i="2"/>
  <c r="DD55" i="2" s="1"/>
  <c r="CU55" i="2"/>
  <c r="CV55" i="2"/>
  <c r="CA55" i="2"/>
  <c r="DH55" i="2"/>
  <c r="CB55" i="2"/>
  <c r="CC55" i="2"/>
  <c r="CD55" i="2"/>
  <c r="CO102" i="2"/>
  <c r="CU102" i="2"/>
  <c r="DA102" i="2"/>
  <c r="DH102" i="2"/>
  <c r="CP102" i="2"/>
  <c r="CR102" i="2" s="1"/>
  <c r="CV102" i="2"/>
  <c r="DB102" i="2"/>
  <c r="DD102" i="2" s="1"/>
  <c r="DI102" i="2"/>
  <c r="CA102" i="2"/>
  <c r="CB102" i="2"/>
  <c r="CC102" i="2"/>
  <c r="CD102" i="2"/>
  <c r="CO100" i="2"/>
  <c r="CU100" i="2"/>
  <c r="DA100" i="2"/>
  <c r="DH100" i="2"/>
  <c r="CP100" i="2"/>
  <c r="CR100" i="2" s="1"/>
  <c r="CV100" i="2"/>
  <c r="DB100" i="2"/>
  <c r="DD100" i="2" s="1"/>
  <c r="DI100" i="2"/>
  <c r="CC100" i="2"/>
  <c r="CD100" i="2"/>
  <c r="CA100" i="2"/>
  <c r="CB100" i="2"/>
  <c r="CP34" i="2"/>
  <c r="CR34" i="2" s="1"/>
  <c r="CV34" i="2"/>
  <c r="DB34" i="2"/>
  <c r="DD34" i="2" s="1"/>
  <c r="DI34" i="2"/>
  <c r="DH34" i="2"/>
  <c r="CO34" i="2"/>
  <c r="DA34" i="2"/>
  <c r="CC34" i="2"/>
  <c r="CB34" i="2"/>
  <c r="CD34" i="2"/>
  <c r="CU34" i="2"/>
  <c r="CA34" i="2"/>
  <c r="CO84" i="2"/>
  <c r="CU84" i="2"/>
  <c r="DA84" i="2"/>
  <c r="DH84" i="2"/>
  <c r="CP84" i="2"/>
  <c r="CR84" i="2" s="1"/>
  <c r="CV84" i="2"/>
  <c r="DB84" i="2"/>
  <c r="DD84" i="2" s="1"/>
  <c r="DI84" i="2"/>
  <c r="CC84" i="2"/>
  <c r="CD84" i="2"/>
  <c r="CA84" i="2"/>
  <c r="CB84" i="2"/>
  <c r="CP196" i="2"/>
  <c r="CR196" i="2" s="1"/>
  <c r="CV196" i="2"/>
  <c r="DB196" i="2"/>
  <c r="DD196" i="2" s="1"/>
  <c r="DI196" i="2"/>
  <c r="CU196" i="2"/>
  <c r="CO196" i="2"/>
  <c r="DH196" i="2"/>
  <c r="DA196" i="2"/>
  <c r="CD196" i="2"/>
  <c r="CA196" i="2"/>
  <c r="CB196" i="2"/>
  <c r="CC196" i="2"/>
  <c r="CO128" i="2"/>
  <c r="CU128" i="2"/>
  <c r="DA128" i="2"/>
  <c r="DH128" i="2"/>
  <c r="CP128" i="2"/>
  <c r="CR128" i="2" s="1"/>
  <c r="CV128" i="2"/>
  <c r="DB128" i="2"/>
  <c r="DD128" i="2" s="1"/>
  <c r="DI128" i="2"/>
  <c r="CC128" i="2"/>
  <c r="CD128" i="2"/>
  <c r="CA128" i="2"/>
  <c r="CB128" i="2"/>
  <c r="CO23" i="2"/>
  <c r="CU23" i="2"/>
  <c r="DA23" i="2"/>
  <c r="DH23" i="2"/>
  <c r="CP23" i="2"/>
  <c r="CR23" i="2" s="1"/>
  <c r="CV23" i="2"/>
  <c r="DB23" i="2"/>
  <c r="DD23" i="2" s="1"/>
  <c r="DI23" i="2"/>
  <c r="CD23" i="2"/>
  <c r="CA23" i="2"/>
  <c r="CB23" i="2"/>
  <c r="CC23" i="2"/>
  <c r="CO157" i="2"/>
  <c r="CU157" i="2"/>
  <c r="DA157" i="2"/>
  <c r="DH157" i="2"/>
  <c r="DB157" i="2"/>
  <c r="DD157" i="2" s="1"/>
  <c r="DI157" i="2"/>
  <c r="CP157" i="2"/>
  <c r="CR157" i="2" s="1"/>
  <c r="CV157" i="2"/>
  <c r="CA157" i="2"/>
  <c r="CB157" i="2"/>
  <c r="CC157" i="2"/>
  <c r="CD157" i="2"/>
  <c r="CP63" i="2"/>
  <c r="CR63" i="2" s="1"/>
  <c r="DA63" i="2"/>
  <c r="CO63" i="2"/>
  <c r="DB63" i="2"/>
  <c r="DD63" i="2" s="1"/>
  <c r="DH63" i="2"/>
  <c r="DI63" i="2"/>
  <c r="CA63" i="2"/>
  <c r="CB63" i="2"/>
  <c r="CU63" i="2"/>
  <c r="CV63" i="2"/>
  <c r="CC63" i="2"/>
  <c r="CD63" i="2"/>
  <c r="DA191" i="2"/>
  <c r="DI191" i="2"/>
  <c r="CU191" i="2"/>
  <c r="DB191" i="2"/>
  <c r="DD191" i="2" s="1"/>
  <c r="CO191" i="2"/>
  <c r="CV191" i="2"/>
  <c r="DH191" i="2"/>
  <c r="CP191" i="2"/>
  <c r="CR191" i="2" s="1"/>
  <c r="CC191" i="2"/>
  <c r="CD191" i="2"/>
  <c r="CA191" i="2"/>
  <c r="CB191" i="2"/>
  <c r="CU89" i="2"/>
  <c r="DH89" i="2"/>
  <c r="CV89" i="2"/>
  <c r="DI89" i="2"/>
  <c r="CO89" i="2"/>
  <c r="CP89" i="2"/>
  <c r="CR89" i="2" s="1"/>
  <c r="DA89" i="2"/>
  <c r="CD89" i="2"/>
  <c r="CA89" i="2"/>
  <c r="CB89" i="2"/>
  <c r="CC89" i="2"/>
  <c r="DB89" i="2"/>
  <c r="DD89" i="2" s="1"/>
  <c r="CU115" i="2"/>
  <c r="DH115" i="2"/>
  <c r="CV115" i="2"/>
  <c r="DI115" i="2"/>
  <c r="DA115" i="2"/>
  <c r="DB115" i="2"/>
  <c r="DD115" i="2" s="1"/>
  <c r="CO115" i="2"/>
  <c r="CB115" i="2"/>
  <c r="CP115" i="2"/>
  <c r="CR115" i="2" s="1"/>
  <c r="CC115" i="2"/>
  <c r="CD115" i="2"/>
  <c r="CA115" i="2"/>
  <c r="CO59" i="2"/>
  <c r="CU59" i="2"/>
  <c r="DB59" i="2"/>
  <c r="DD59" i="2" s="1"/>
  <c r="CV59" i="2"/>
  <c r="CP59" i="2"/>
  <c r="CR59" i="2" s="1"/>
  <c r="DH59" i="2"/>
  <c r="DI59" i="2"/>
  <c r="CA59" i="2"/>
  <c r="CB59" i="2"/>
  <c r="CD59" i="2"/>
  <c r="CC59" i="2"/>
  <c r="DA59" i="2"/>
  <c r="CO195" i="2"/>
  <c r="CV195" i="2"/>
  <c r="CP195" i="2"/>
  <c r="CR195" i="2" s="1"/>
  <c r="DH195" i="2"/>
  <c r="DA195" i="2"/>
  <c r="DI195" i="2"/>
  <c r="DB195" i="2"/>
  <c r="DD195" i="2" s="1"/>
  <c r="CU195" i="2"/>
  <c r="CC195" i="2"/>
  <c r="CD195" i="2"/>
  <c r="CA195" i="2"/>
  <c r="CB195" i="2"/>
  <c r="CO31" i="2"/>
  <c r="CU31" i="2"/>
  <c r="DA31" i="2"/>
  <c r="DH31" i="2"/>
  <c r="CP31" i="2"/>
  <c r="CR31" i="2" s="1"/>
  <c r="CV31" i="2"/>
  <c r="DB31" i="2"/>
  <c r="DD31" i="2" s="1"/>
  <c r="DI31" i="2"/>
  <c r="CD31" i="2"/>
  <c r="CB31" i="2"/>
  <c r="CC31" i="2"/>
  <c r="CA31" i="2"/>
  <c r="CO137" i="2"/>
  <c r="DA137" i="2"/>
  <c r="CP137" i="2"/>
  <c r="CR137" i="2" s="1"/>
  <c r="DB137" i="2"/>
  <c r="DD137" i="2" s="1"/>
  <c r="CU137" i="2"/>
  <c r="CV137" i="2"/>
  <c r="DH137" i="2"/>
  <c r="DI137" i="2"/>
  <c r="CD137" i="2"/>
  <c r="CA137" i="2"/>
  <c r="CB137" i="2"/>
  <c r="CC137" i="2"/>
  <c r="DA199" i="2"/>
  <c r="DI199" i="2"/>
  <c r="CU199" i="2"/>
  <c r="DB199" i="2"/>
  <c r="DD199" i="2" s="1"/>
  <c r="CO199" i="2"/>
  <c r="CV199" i="2"/>
  <c r="DH199" i="2"/>
  <c r="CP199" i="2"/>
  <c r="CR199" i="2" s="1"/>
  <c r="CC199" i="2"/>
  <c r="CD199" i="2"/>
  <c r="CA199" i="2"/>
  <c r="CB199" i="2"/>
  <c r="CO92" i="2"/>
  <c r="CU92" i="2"/>
  <c r="DA92" i="2"/>
  <c r="DH92" i="2"/>
  <c r="CP92" i="2"/>
  <c r="CR92" i="2" s="1"/>
  <c r="CV92" i="2"/>
  <c r="DB92" i="2"/>
  <c r="DD92" i="2" s="1"/>
  <c r="DI92" i="2"/>
  <c r="CC92" i="2"/>
  <c r="CD92" i="2"/>
  <c r="CA92" i="2"/>
  <c r="CB92" i="2"/>
  <c r="CO67" i="2"/>
  <c r="DA67" i="2"/>
  <c r="CP67" i="2"/>
  <c r="CR67" i="2" s="1"/>
  <c r="DB67" i="2"/>
  <c r="DD67" i="2" s="1"/>
  <c r="CU67" i="2"/>
  <c r="CV67" i="2"/>
  <c r="CA67" i="2"/>
  <c r="DH67" i="2"/>
  <c r="DI67" i="2"/>
  <c r="CC67" i="2"/>
  <c r="CD67" i="2"/>
  <c r="CB67" i="2"/>
  <c r="CO62" i="2"/>
  <c r="CU62" i="2"/>
  <c r="DA62" i="2"/>
  <c r="DH62" i="2"/>
  <c r="DI62" i="2"/>
  <c r="DB62" i="2"/>
  <c r="DD62" i="2" s="1"/>
  <c r="CP62" i="2"/>
  <c r="CR62" i="2" s="1"/>
  <c r="CV62" i="2"/>
  <c r="CD62" i="2"/>
  <c r="CA62" i="2"/>
  <c r="CB62" i="2"/>
  <c r="CC62" i="2"/>
  <c r="CO179" i="2"/>
  <c r="CU179" i="2"/>
  <c r="DA179" i="2"/>
  <c r="DH179" i="2"/>
  <c r="CV179" i="2"/>
  <c r="DI179" i="2"/>
  <c r="CP179" i="2"/>
  <c r="CR179" i="2" s="1"/>
  <c r="DB179" i="2"/>
  <c r="DD179" i="2" s="1"/>
  <c r="CC179" i="2"/>
  <c r="CD179" i="2"/>
  <c r="CA179" i="2"/>
  <c r="CB179" i="2"/>
  <c r="DA38" i="2"/>
  <c r="DI38" i="2"/>
  <c r="CU38" i="2"/>
  <c r="DB38" i="2"/>
  <c r="DD38" i="2" s="1"/>
  <c r="CP38" i="2"/>
  <c r="CR38" i="2" s="1"/>
  <c r="DH38" i="2"/>
  <c r="CV38" i="2"/>
  <c r="CO38" i="2"/>
  <c r="CC38" i="2"/>
  <c r="CA38" i="2"/>
  <c r="CB38" i="2"/>
  <c r="CD38" i="2"/>
  <c r="CO76" i="2"/>
  <c r="CU76" i="2"/>
  <c r="DA76" i="2"/>
  <c r="DH76" i="2"/>
  <c r="CP76" i="2"/>
  <c r="CR76" i="2" s="1"/>
  <c r="CV76" i="2"/>
  <c r="DB76" i="2"/>
  <c r="DD76" i="2" s="1"/>
  <c r="DI76" i="2"/>
  <c r="CC76" i="2"/>
  <c r="CD76" i="2"/>
  <c r="CA76" i="2"/>
  <c r="CB76" i="2"/>
  <c r="CO121" i="2"/>
  <c r="DA121" i="2"/>
  <c r="CP121" i="2"/>
  <c r="CR121" i="2" s="1"/>
  <c r="DB121" i="2"/>
  <c r="DD121" i="2" s="1"/>
  <c r="CU121" i="2"/>
  <c r="CV121" i="2"/>
  <c r="DH121" i="2"/>
  <c r="CD121" i="2"/>
  <c r="CA121" i="2"/>
  <c r="DI121" i="2"/>
  <c r="CB121" i="2"/>
  <c r="CC121" i="2"/>
  <c r="CO170" i="2"/>
  <c r="CV170" i="2"/>
  <c r="CU170" i="2"/>
  <c r="DH170" i="2"/>
  <c r="DI170" i="2"/>
  <c r="CP170" i="2"/>
  <c r="CR170" i="2" s="1"/>
  <c r="DA170" i="2"/>
  <c r="CB170" i="2"/>
  <c r="CC170" i="2"/>
  <c r="DB170" i="2"/>
  <c r="DD170" i="2" s="1"/>
  <c r="CD170" i="2"/>
  <c r="CA170" i="2"/>
  <c r="CO83" i="2"/>
  <c r="DA83" i="2"/>
  <c r="CP83" i="2"/>
  <c r="CR83" i="2" s="1"/>
  <c r="DB83" i="2"/>
  <c r="DD83" i="2" s="1"/>
  <c r="CU83" i="2"/>
  <c r="CV83" i="2"/>
  <c r="DH83" i="2"/>
  <c r="CB83" i="2"/>
  <c r="CC83" i="2"/>
  <c r="CD83" i="2"/>
  <c r="DI83" i="2"/>
  <c r="CA83" i="2"/>
  <c r="CO46" i="2"/>
  <c r="CU46" i="2"/>
  <c r="DA46" i="2"/>
  <c r="DH46" i="2"/>
  <c r="CP46" i="2"/>
  <c r="CR46" i="2" s="1"/>
  <c r="CV46" i="2"/>
  <c r="DB46" i="2"/>
  <c r="DD46" i="2" s="1"/>
  <c r="DI46" i="2"/>
  <c r="CC46" i="2"/>
  <c r="CD46" i="2"/>
  <c r="CA46" i="2"/>
  <c r="CB46" i="2"/>
  <c r="CO19" i="2"/>
  <c r="CU19" i="2"/>
  <c r="DA19" i="2"/>
  <c r="DH19" i="2"/>
  <c r="CP19" i="2"/>
  <c r="CR19" i="2" s="1"/>
  <c r="DI19" i="2"/>
  <c r="DB19" i="2"/>
  <c r="DD19" i="2" s="1"/>
  <c r="CV19" i="2"/>
  <c r="CD19" i="2"/>
  <c r="CA19" i="2"/>
  <c r="CB19" i="2"/>
  <c r="CC19" i="2"/>
  <c r="CP194" i="2"/>
  <c r="CR194" i="2" s="1"/>
  <c r="CV194" i="2"/>
  <c r="DB194" i="2"/>
  <c r="DD194" i="2" s="1"/>
  <c r="DI194" i="2"/>
  <c r="CO194" i="2"/>
  <c r="DH194" i="2"/>
  <c r="DA194" i="2"/>
  <c r="CB194" i="2"/>
  <c r="CC194" i="2"/>
  <c r="CD194" i="2"/>
  <c r="CU194" i="2"/>
  <c r="CA194" i="2"/>
  <c r="CO80" i="2"/>
  <c r="CU80" i="2"/>
  <c r="DA80" i="2"/>
  <c r="DH80" i="2"/>
  <c r="CP80" i="2"/>
  <c r="CR80" i="2" s="1"/>
  <c r="CV80" i="2"/>
  <c r="DB80" i="2"/>
  <c r="DD80" i="2" s="1"/>
  <c r="DI80" i="2"/>
  <c r="CC80" i="2"/>
  <c r="CD80" i="2"/>
  <c r="CA80" i="2"/>
  <c r="CB80" i="2"/>
  <c r="CO125" i="2"/>
  <c r="DA125" i="2"/>
  <c r="CP125" i="2"/>
  <c r="CR125" i="2" s="1"/>
  <c r="DB125" i="2"/>
  <c r="DD125" i="2" s="1"/>
  <c r="DH125" i="2"/>
  <c r="DI125" i="2"/>
  <c r="CU125" i="2"/>
  <c r="CD125" i="2"/>
  <c r="CA125" i="2"/>
  <c r="CB125" i="2"/>
  <c r="CV125" i="2"/>
  <c r="CC125" i="2"/>
  <c r="CO87" i="2"/>
  <c r="DA87" i="2"/>
  <c r="CP87" i="2"/>
  <c r="CR87" i="2" s="1"/>
  <c r="DB87" i="2"/>
  <c r="DD87" i="2" s="1"/>
  <c r="DH87" i="2"/>
  <c r="DI87" i="2"/>
  <c r="CU87" i="2"/>
  <c r="CV87" i="2"/>
  <c r="CB87" i="2"/>
  <c r="CC87" i="2"/>
  <c r="CD87" i="2"/>
  <c r="CA87" i="2"/>
  <c r="CO71" i="2"/>
  <c r="DA71" i="2"/>
  <c r="CP71" i="2"/>
  <c r="CR71" i="2" s="1"/>
  <c r="DB71" i="2"/>
  <c r="DD71" i="2" s="1"/>
  <c r="DH71" i="2"/>
  <c r="DI71" i="2"/>
  <c r="CU71" i="2"/>
  <c r="CA71" i="2"/>
  <c r="CV71" i="2"/>
  <c r="CB71" i="2"/>
  <c r="CC71" i="2"/>
  <c r="CD71" i="2"/>
  <c r="CO14" i="2"/>
  <c r="CU14" i="2"/>
  <c r="DA14" i="2"/>
  <c r="DH14" i="2"/>
  <c r="DI14" i="2"/>
  <c r="DB14" i="2"/>
  <c r="DD14" i="2" s="1"/>
  <c r="CV14" i="2"/>
  <c r="CP14" i="2"/>
  <c r="CR14" i="2" s="1"/>
  <c r="CD14" i="2"/>
  <c r="CB14" i="2"/>
  <c r="CC14" i="2"/>
  <c r="CA14" i="2"/>
  <c r="CO187" i="2"/>
  <c r="CV187" i="2"/>
  <c r="CP187" i="2"/>
  <c r="CR187" i="2" s="1"/>
  <c r="DH187" i="2"/>
  <c r="DA187" i="2"/>
  <c r="DI187" i="2"/>
  <c r="CU187" i="2"/>
  <c r="DB187" i="2"/>
  <c r="DD187" i="2" s="1"/>
  <c r="CC187" i="2"/>
  <c r="CD187" i="2"/>
  <c r="CA187" i="2"/>
  <c r="CB187" i="2"/>
  <c r="CP200" i="2"/>
  <c r="CR200" i="2" s="1"/>
  <c r="CV200" i="2"/>
  <c r="CX200" i="2" s="1"/>
  <c r="DB200" i="2"/>
  <c r="DD200" i="2" s="1"/>
  <c r="DI200" i="2"/>
  <c r="DK200" i="2" s="1"/>
  <c r="DH200" i="2"/>
  <c r="DA200" i="2"/>
  <c r="CU200" i="2"/>
  <c r="CD200" i="2"/>
  <c r="CO200" i="2"/>
  <c r="CA200" i="2"/>
  <c r="CB200" i="2"/>
  <c r="CC200" i="2"/>
  <c r="CO132" i="2"/>
  <c r="CU132" i="2"/>
  <c r="DA132" i="2"/>
  <c r="DH132" i="2"/>
  <c r="CP132" i="2"/>
  <c r="CR132" i="2" s="1"/>
  <c r="CV132" i="2"/>
  <c r="DB132" i="2"/>
  <c r="DD132" i="2" s="1"/>
  <c r="DI132" i="2"/>
  <c r="CC132" i="2"/>
  <c r="CD132" i="2"/>
  <c r="CA132" i="2"/>
  <c r="CB132" i="2"/>
  <c r="CU101" i="2"/>
  <c r="DH101" i="2"/>
  <c r="CV101" i="2"/>
  <c r="DI101" i="2"/>
  <c r="DA101" i="2"/>
  <c r="DB101" i="2"/>
  <c r="DD101" i="2" s="1"/>
  <c r="CO101" i="2"/>
  <c r="CD101" i="2"/>
  <c r="CA101" i="2"/>
  <c r="CB101" i="2"/>
  <c r="CP101" i="2"/>
  <c r="CR101" i="2" s="1"/>
  <c r="CC101" i="2"/>
  <c r="CO150" i="2"/>
  <c r="CU150" i="2"/>
  <c r="DA150" i="2"/>
  <c r="DH150" i="2"/>
  <c r="DI150" i="2"/>
  <c r="CV150" i="2"/>
  <c r="DB150" i="2"/>
  <c r="DD150" i="2" s="1"/>
  <c r="CA150" i="2"/>
  <c r="CB150" i="2"/>
  <c r="CC150" i="2"/>
  <c r="CP150" i="2"/>
  <c r="CR150" i="2" s="1"/>
  <c r="CD150" i="2"/>
  <c r="CO112" i="2"/>
  <c r="CU112" i="2"/>
  <c r="DA112" i="2"/>
  <c r="DH112" i="2"/>
  <c r="CP112" i="2"/>
  <c r="CR112" i="2" s="1"/>
  <c r="CV112" i="2"/>
  <c r="DB112" i="2"/>
  <c r="DD112" i="2" s="1"/>
  <c r="DI112" i="2"/>
  <c r="CC112" i="2"/>
  <c r="CD112" i="2"/>
  <c r="CA112" i="2"/>
  <c r="CB112" i="2"/>
  <c r="CO145" i="2"/>
  <c r="CV145" i="2"/>
  <c r="DI145" i="2"/>
  <c r="CP145" i="2"/>
  <c r="CR145" i="2" s="1"/>
  <c r="DA145" i="2"/>
  <c r="DB145" i="2"/>
  <c r="DD145" i="2" s="1"/>
  <c r="CU145" i="2"/>
  <c r="CD145" i="2"/>
  <c r="DH145" i="2"/>
  <c r="CA145" i="2"/>
  <c r="CB145" i="2"/>
  <c r="CC145" i="2"/>
  <c r="CO98" i="2"/>
  <c r="CU98" i="2"/>
  <c r="DA98" i="2"/>
  <c r="DH98" i="2"/>
  <c r="CP98" i="2"/>
  <c r="CR98" i="2" s="1"/>
  <c r="CV98" i="2"/>
  <c r="DB98" i="2"/>
  <c r="DD98" i="2" s="1"/>
  <c r="DI98" i="2"/>
  <c r="CA98" i="2"/>
  <c r="CB98" i="2"/>
  <c r="CC98" i="2"/>
  <c r="CD98" i="2"/>
  <c r="CU85" i="2"/>
  <c r="DH85" i="2"/>
  <c r="CV85" i="2"/>
  <c r="DI85" i="2"/>
  <c r="DA85" i="2"/>
  <c r="DB85" i="2"/>
  <c r="DD85" i="2" s="1"/>
  <c r="CO85" i="2"/>
  <c r="CP85" i="2"/>
  <c r="CR85" i="2" s="1"/>
  <c r="CD85" i="2"/>
  <c r="CA85" i="2"/>
  <c r="CB85" i="2"/>
  <c r="CC85" i="2"/>
  <c r="CP201" i="2"/>
  <c r="CR201" i="2" s="1"/>
  <c r="DH201" i="2"/>
  <c r="DA201" i="2"/>
  <c r="DI201" i="2"/>
  <c r="DK201" i="2" s="1"/>
  <c r="CU201" i="2"/>
  <c r="DB201" i="2"/>
  <c r="DD201" i="2" s="1"/>
  <c r="CV201" i="2"/>
  <c r="CX201" i="2" s="1"/>
  <c r="CA201" i="2"/>
  <c r="CB201" i="2"/>
  <c r="CO201" i="2"/>
  <c r="CC201" i="2"/>
  <c r="CD201" i="2"/>
  <c r="CU123" i="2"/>
  <c r="DH123" i="2"/>
  <c r="CV123" i="2"/>
  <c r="DI123" i="2"/>
  <c r="DA123" i="2"/>
  <c r="DB123" i="2"/>
  <c r="DD123" i="2" s="1"/>
  <c r="CO123" i="2"/>
  <c r="CP123" i="2"/>
  <c r="CR123" i="2" s="1"/>
  <c r="CB123" i="2"/>
  <c r="CC123" i="2"/>
  <c r="CD123" i="2"/>
  <c r="CA123" i="2"/>
  <c r="CU69" i="2"/>
  <c r="DH69" i="2"/>
  <c r="CV69" i="2"/>
  <c r="DI69" i="2"/>
  <c r="DA69" i="2"/>
  <c r="DB69" i="2"/>
  <c r="DD69" i="2" s="1"/>
  <c r="CC69" i="2"/>
  <c r="CO69" i="2"/>
  <c r="CP69" i="2"/>
  <c r="CR69" i="2" s="1"/>
  <c r="CA69" i="2"/>
  <c r="CB69" i="2"/>
  <c r="CD69" i="2"/>
  <c r="CU127" i="2"/>
  <c r="DH127" i="2"/>
  <c r="CV127" i="2"/>
  <c r="DI127" i="2"/>
  <c r="CO127" i="2"/>
  <c r="CP127" i="2"/>
  <c r="CR127" i="2" s="1"/>
  <c r="DA127" i="2"/>
  <c r="CB127" i="2"/>
  <c r="CC127" i="2"/>
  <c r="DB127" i="2"/>
  <c r="DD127" i="2" s="1"/>
  <c r="CD127" i="2"/>
  <c r="CA127" i="2"/>
  <c r="CO110" i="2"/>
  <c r="CU110" i="2"/>
  <c r="DA110" i="2"/>
  <c r="DH110" i="2"/>
  <c r="CP110" i="2"/>
  <c r="CR110" i="2" s="1"/>
  <c r="DI110" i="2"/>
  <c r="DB110" i="2"/>
  <c r="DD110" i="2" s="1"/>
  <c r="CV110" i="2"/>
  <c r="CA110" i="2"/>
  <c r="CB110" i="2"/>
  <c r="CC110" i="2"/>
  <c r="CD110" i="2"/>
  <c r="CO113" i="2"/>
  <c r="DA113" i="2"/>
  <c r="CP113" i="2"/>
  <c r="CR113" i="2" s="1"/>
  <c r="DB113" i="2"/>
  <c r="DD113" i="2" s="1"/>
  <c r="CU113" i="2"/>
  <c r="CV113" i="2"/>
  <c r="DH113" i="2"/>
  <c r="CD113" i="2"/>
  <c r="CA113" i="2"/>
  <c r="CB113" i="2"/>
  <c r="CC113" i="2"/>
  <c r="DI113" i="2"/>
  <c r="CO148" i="2"/>
  <c r="CU148" i="2"/>
  <c r="DA148" i="2"/>
  <c r="DH148" i="2"/>
  <c r="DB148" i="2"/>
  <c r="DD148" i="2" s="1"/>
  <c r="CV148" i="2"/>
  <c r="DI148" i="2"/>
  <c r="CP148" i="2"/>
  <c r="CR148" i="2" s="1"/>
  <c r="CC148" i="2"/>
  <c r="CD148" i="2"/>
  <c r="CA148" i="2"/>
  <c r="CB148" i="2"/>
  <c r="CO91" i="2"/>
  <c r="DA91" i="2"/>
  <c r="CP91" i="2"/>
  <c r="CR91" i="2" s="1"/>
  <c r="DB91" i="2"/>
  <c r="DD91" i="2" s="1"/>
  <c r="CU91" i="2"/>
  <c r="CV91" i="2"/>
  <c r="DH91" i="2"/>
  <c r="DI91" i="2"/>
  <c r="CB91" i="2"/>
  <c r="CC91" i="2"/>
  <c r="CD91" i="2"/>
  <c r="CA91" i="2"/>
  <c r="CU65" i="2"/>
  <c r="DH65" i="2"/>
  <c r="CV65" i="2"/>
  <c r="DI65" i="2"/>
  <c r="CO65" i="2"/>
  <c r="CP65" i="2"/>
  <c r="CR65" i="2" s="1"/>
  <c r="DA65" i="2"/>
  <c r="CC65" i="2"/>
  <c r="DB65" i="2"/>
  <c r="DD65" i="2" s="1"/>
  <c r="CD65" i="2"/>
  <c r="CB65" i="2"/>
  <c r="CA65" i="2"/>
  <c r="CO58" i="2"/>
  <c r="CU58" i="2"/>
  <c r="DA58" i="2"/>
  <c r="DH58" i="2"/>
  <c r="CP58" i="2"/>
  <c r="CR58" i="2" s="1"/>
  <c r="CV58" i="2"/>
  <c r="DI58" i="2"/>
  <c r="DB58" i="2"/>
  <c r="DD58" i="2" s="1"/>
  <c r="CD58" i="2"/>
  <c r="CA58" i="2"/>
  <c r="CC58" i="2"/>
  <c r="CB58" i="2"/>
  <c r="CO114" i="2"/>
  <c r="CU114" i="2"/>
  <c r="DA114" i="2"/>
  <c r="DH114" i="2"/>
  <c r="CP114" i="2"/>
  <c r="CR114" i="2" s="1"/>
  <c r="CV114" i="2"/>
  <c r="DB114" i="2"/>
  <c r="DD114" i="2" s="1"/>
  <c r="DI114" i="2"/>
  <c r="CA114" i="2"/>
  <c r="CB114" i="2"/>
  <c r="CC114" i="2"/>
  <c r="CD114" i="2"/>
  <c r="CO70" i="2"/>
  <c r="CU70" i="2"/>
  <c r="DA70" i="2"/>
  <c r="DH70" i="2"/>
  <c r="CP70" i="2"/>
  <c r="CR70" i="2" s="1"/>
  <c r="CV70" i="2"/>
  <c r="DB70" i="2"/>
  <c r="DD70" i="2" s="1"/>
  <c r="DI70" i="2"/>
  <c r="CD70" i="2"/>
  <c r="CC70" i="2"/>
  <c r="CA70" i="2"/>
  <c r="CB70" i="2"/>
  <c r="DA61" i="2"/>
  <c r="DI61" i="2"/>
  <c r="CU61" i="2"/>
  <c r="DB61" i="2"/>
  <c r="DD61" i="2" s="1"/>
  <c r="CO61" i="2"/>
  <c r="CP61" i="2"/>
  <c r="CR61" i="2" s="1"/>
  <c r="DH61" i="2"/>
  <c r="CC61" i="2"/>
  <c r="CD61" i="2"/>
  <c r="CV61" i="2"/>
  <c r="CA61" i="2"/>
  <c r="CB61" i="2"/>
  <c r="CO178" i="2"/>
  <c r="CV178" i="2"/>
  <c r="DI178" i="2"/>
  <c r="CP178" i="2"/>
  <c r="CR178" i="2" s="1"/>
  <c r="DA178" i="2"/>
  <c r="DB178" i="2"/>
  <c r="DD178" i="2" s="1"/>
  <c r="DH178" i="2"/>
  <c r="CU178" i="2"/>
  <c r="CB178" i="2"/>
  <c r="CC178" i="2"/>
  <c r="CD178" i="2"/>
  <c r="CA178" i="2"/>
  <c r="CO171" i="2"/>
  <c r="CU171" i="2"/>
  <c r="DA171" i="2"/>
  <c r="DH171" i="2"/>
  <c r="CV171" i="2"/>
  <c r="DI171" i="2"/>
  <c r="CP171" i="2"/>
  <c r="CR171" i="2" s="1"/>
  <c r="DB171" i="2"/>
  <c r="DD171" i="2" s="1"/>
  <c r="CC171" i="2"/>
  <c r="CD171" i="2"/>
  <c r="CA171" i="2"/>
  <c r="CB171" i="2"/>
  <c r="CP176" i="2"/>
  <c r="CR176" i="2" s="1"/>
  <c r="DH176" i="2"/>
  <c r="CO176" i="2"/>
  <c r="DA176" i="2"/>
  <c r="DB176" i="2"/>
  <c r="DD176" i="2" s="1"/>
  <c r="CU176" i="2"/>
  <c r="CV176" i="2"/>
  <c r="DI176" i="2"/>
  <c r="CD176" i="2"/>
  <c r="CA176" i="2"/>
  <c r="CB176" i="2"/>
  <c r="CC176" i="2"/>
  <c r="CO108" i="2"/>
  <c r="CU108" i="2"/>
  <c r="DA108" i="2"/>
  <c r="DH108" i="2"/>
  <c r="DI108" i="2"/>
  <c r="DB108" i="2"/>
  <c r="DD108" i="2" s="1"/>
  <c r="CP108" i="2"/>
  <c r="CR108" i="2" s="1"/>
  <c r="CV108" i="2"/>
  <c r="CC108" i="2"/>
  <c r="CD108" i="2"/>
  <c r="CA108" i="2"/>
  <c r="CB108" i="2"/>
  <c r="CO154" i="2"/>
  <c r="CV154" i="2"/>
  <c r="CP154" i="2"/>
  <c r="CR154" i="2" s="1"/>
  <c r="DA154" i="2"/>
  <c r="DB154" i="2"/>
  <c r="DD154" i="2" s="1"/>
  <c r="CU154" i="2"/>
  <c r="DH154" i="2"/>
  <c r="CD154" i="2"/>
  <c r="CA154" i="2"/>
  <c r="DI154" i="2"/>
  <c r="CB154" i="2"/>
  <c r="CC154" i="2"/>
  <c r="CO173" i="2"/>
  <c r="CU173" i="2"/>
  <c r="DA173" i="2"/>
  <c r="DH173" i="2"/>
  <c r="DB173" i="2"/>
  <c r="DD173" i="2" s="1"/>
  <c r="CV173" i="2"/>
  <c r="DI173" i="2"/>
  <c r="CP173" i="2"/>
  <c r="CR173" i="2" s="1"/>
  <c r="CA173" i="2"/>
  <c r="CB173" i="2"/>
  <c r="CC173" i="2"/>
  <c r="CD173" i="2"/>
  <c r="CU44" i="2"/>
  <c r="DB44" i="2"/>
  <c r="DD44" i="2" s="1"/>
  <c r="CO44" i="2"/>
  <c r="CV44" i="2"/>
  <c r="DA44" i="2"/>
  <c r="CP44" i="2"/>
  <c r="CR44" i="2" s="1"/>
  <c r="DI44" i="2"/>
  <c r="DH44" i="2"/>
  <c r="CA44" i="2"/>
  <c r="CB44" i="2"/>
  <c r="CC44" i="2"/>
  <c r="CD44" i="2"/>
  <c r="CO146" i="2"/>
  <c r="CU146" i="2"/>
  <c r="DA146" i="2"/>
  <c r="DH146" i="2"/>
  <c r="CV146" i="2"/>
  <c r="DI146" i="2"/>
  <c r="CP146" i="2"/>
  <c r="CR146" i="2" s="1"/>
  <c r="DB146" i="2"/>
  <c r="DD146" i="2" s="1"/>
  <c r="CA146" i="2"/>
  <c r="CB146" i="2"/>
  <c r="CC146" i="2"/>
  <c r="CD146" i="2"/>
  <c r="DA182" i="2"/>
  <c r="DI182" i="2"/>
  <c r="CU182" i="2"/>
  <c r="CV182" i="2"/>
  <c r="DH182" i="2"/>
  <c r="CO182" i="2"/>
  <c r="DB182" i="2"/>
  <c r="DD182" i="2" s="1"/>
  <c r="CB182" i="2"/>
  <c r="CC182" i="2"/>
  <c r="CD182" i="2"/>
  <c r="CP182" i="2"/>
  <c r="CR182" i="2" s="1"/>
  <c r="CA182" i="2"/>
  <c r="CU189" i="2"/>
  <c r="DB189" i="2"/>
  <c r="DD189" i="2" s="1"/>
  <c r="CO189" i="2"/>
  <c r="CV189" i="2"/>
  <c r="CP189" i="2"/>
  <c r="CR189" i="2" s="1"/>
  <c r="DH189" i="2"/>
  <c r="DI189" i="2"/>
  <c r="CA189" i="2"/>
  <c r="CB189" i="2"/>
  <c r="DA189" i="2"/>
  <c r="CC189" i="2"/>
  <c r="CD189" i="2"/>
  <c r="CO72" i="2"/>
  <c r="CU72" i="2"/>
  <c r="DA72" i="2"/>
  <c r="DH72" i="2"/>
  <c r="CP72" i="2"/>
  <c r="CR72" i="2" s="1"/>
  <c r="CV72" i="2"/>
  <c r="DB72" i="2"/>
  <c r="DD72" i="2" s="1"/>
  <c r="DI72" i="2"/>
  <c r="CB72" i="2"/>
  <c r="CA72" i="2"/>
  <c r="CC72" i="2"/>
  <c r="CD72" i="2"/>
  <c r="CU119" i="2"/>
  <c r="DH119" i="2"/>
  <c r="CV119" i="2"/>
  <c r="DI119" i="2"/>
  <c r="CO119" i="2"/>
  <c r="CP119" i="2"/>
  <c r="CR119" i="2" s="1"/>
  <c r="DA119" i="2"/>
  <c r="CB119" i="2"/>
  <c r="CC119" i="2"/>
  <c r="CD119" i="2"/>
  <c r="CA119" i="2"/>
  <c r="DB119" i="2"/>
  <c r="DD119" i="2" s="1"/>
  <c r="CO29" i="2"/>
  <c r="CU29" i="2"/>
  <c r="DA29" i="2"/>
  <c r="DH29" i="2"/>
  <c r="CP29" i="2"/>
  <c r="CR29" i="2" s="1"/>
  <c r="CV29" i="2"/>
  <c r="DB29" i="2"/>
  <c r="DD29" i="2" s="1"/>
  <c r="DI29" i="2"/>
  <c r="CB29" i="2"/>
  <c r="CA29" i="2"/>
  <c r="CD29" i="2"/>
  <c r="CC29" i="2"/>
  <c r="CU197" i="2"/>
  <c r="DB197" i="2"/>
  <c r="DD197" i="2" s="1"/>
  <c r="CO197" i="2"/>
  <c r="CV197" i="2"/>
  <c r="CP197" i="2"/>
  <c r="CR197" i="2" s="1"/>
  <c r="DH197" i="2"/>
  <c r="DA197" i="2"/>
  <c r="DI197" i="2"/>
  <c r="CA197" i="2"/>
  <c r="CB197" i="2"/>
  <c r="CC197" i="2"/>
  <c r="CD197" i="2"/>
  <c r="CO136" i="2"/>
  <c r="CU136" i="2"/>
  <c r="DA136" i="2"/>
  <c r="DH136" i="2"/>
  <c r="CP136" i="2"/>
  <c r="CR136" i="2" s="1"/>
  <c r="CV136" i="2"/>
  <c r="DB136" i="2"/>
  <c r="DD136" i="2" s="1"/>
  <c r="DI136" i="2"/>
  <c r="CC136" i="2"/>
  <c r="CD136" i="2"/>
  <c r="CA136" i="2"/>
  <c r="CB136" i="2"/>
  <c r="CO117" i="2"/>
  <c r="DA117" i="2"/>
  <c r="CP117" i="2"/>
  <c r="CR117" i="2" s="1"/>
  <c r="DB117" i="2"/>
  <c r="DD117" i="2" s="1"/>
  <c r="DH117" i="2"/>
  <c r="DI117" i="2"/>
  <c r="CU117" i="2"/>
  <c r="CV117" i="2"/>
  <c r="CD117" i="2"/>
  <c r="CA117" i="2"/>
  <c r="CB117" i="2"/>
  <c r="CC117" i="2"/>
  <c r="CO142" i="2"/>
  <c r="CU142" i="2"/>
  <c r="DA142" i="2"/>
  <c r="DH142" i="2"/>
  <c r="DI142" i="2"/>
  <c r="DB142" i="2"/>
  <c r="DD142" i="2" s="1"/>
  <c r="CV142" i="2"/>
  <c r="CA142" i="2"/>
  <c r="CB142" i="2"/>
  <c r="CC142" i="2"/>
  <c r="CP142" i="2"/>
  <c r="CR142" i="2" s="1"/>
  <c r="CD142" i="2"/>
  <c r="CO99" i="2"/>
  <c r="DA99" i="2"/>
  <c r="CP99" i="2"/>
  <c r="CR99" i="2" s="1"/>
  <c r="DB99" i="2"/>
  <c r="DD99" i="2" s="1"/>
  <c r="CU99" i="2"/>
  <c r="CV99" i="2"/>
  <c r="DH99" i="2"/>
  <c r="CB99" i="2"/>
  <c r="CC99" i="2"/>
  <c r="DI99" i="2"/>
  <c r="CD99" i="2"/>
  <c r="CA99" i="2"/>
  <c r="DA166" i="2"/>
  <c r="DI166" i="2"/>
  <c r="CO166" i="2"/>
  <c r="CP166" i="2"/>
  <c r="CR166" i="2" s="1"/>
  <c r="DB166" i="2"/>
  <c r="DD166" i="2" s="1"/>
  <c r="CU166" i="2"/>
  <c r="CV166" i="2"/>
  <c r="CB166" i="2"/>
  <c r="CC166" i="2"/>
  <c r="CD166" i="2"/>
  <c r="DH166" i="2"/>
  <c r="CA166" i="2"/>
  <c r="CU77" i="2"/>
  <c r="DH77" i="2"/>
  <c r="CV77" i="2"/>
  <c r="DI77" i="2"/>
  <c r="DA77" i="2"/>
  <c r="DB77" i="2"/>
  <c r="DD77" i="2" s="1"/>
  <c r="CO77" i="2"/>
  <c r="CP77" i="2"/>
  <c r="CR77" i="2" s="1"/>
  <c r="CD77" i="2"/>
  <c r="CA77" i="2"/>
  <c r="CB77" i="2"/>
  <c r="CC77" i="2"/>
  <c r="CP190" i="2"/>
  <c r="CR190" i="2" s="1"/>
  <c r="CV190" i="2"/>
  <c r="DB190" i="2"/>
  <c r="DD190" i="2" s="1"/>
  <c r="DI190" i="2"/>
  <c r="DA190" i="2"/>
  <c r="CU190" i="2"/>
  <c r="CO190" i="2"/>
  <c r="DH190" i="2"/>
  <c r="CB190" i="2"/>
  <c r="CC190" i="2"/>
  <c r="CD190" i="2"/>
  <c r="CA190" i="2"/>
  <c r="CO140" i="2"/>
  <c r="CU140" i="2"/>
  <c r="DA140" i="2"/>
  <c r="DH140" i="2"/>
  <c r="CP140" i="2"/>
  <c r="CR140" i="2" s="1"/>
  <c r="CV140" i="2"/>
  <c r="DB140" i="2"/>
  <c r="DD140" i="2" s="1"/>
  <c r="DI140" i="2"/>
  <c r="CC140" i="2"/>
  <c r="CD140" i="2"/>
  <c r="CA140" i="2"/>
  <c r="CB140" i="2"/>
  <c r="CP185" i="2"/>
  <c r="CR185" i="2" s="1"/>
  <c r="DH185" i="2"/>
  <c r="DA185" i="2"/>
  <c r="DI185" i="2"/>
  <c r="CU185" i="2"/>
  <c r="DB185" i="2"/>
  <c r="DD185" i="2" s="1"/>
  <c r="CO185" i="2"/>
  <c r="CV185" i="2"/>
  <c r="CA185" i="2"/>
  <c r="CB185" i="2"/>
  <c r="CC185" i="2"/>
  <c r="CD185" i="2"/>
  <c r="CU147" i="2"/>
  <c r="DB147" i="2"/>
  <c r="DD147" i="2" s="1"/>
  <c r="CV147" i="2"/>
  <c r="DH147" i="2"/>
  <c r="CO147" i="2"/>
  <c r="DI147" i="2"/>
  <c r="CP147" i="2"/>
  <c r="CR147" i="2" s="1"/>
  <c r="DA147" i="2"/>
  <c r="CB147" i="2"/>
  <c r="CC147" i="2"/>
  <c r="CD147" i="2"/>
  <c r="CA147" i="2"/>
  <c r="CP57" i="2"/>
  <c r="CR57" i="2" s="1"/>
  <c r="DH57" i="2"/>
  <c r="CV57" i="2"/>
  <c r="DI57" i="2"/>
  <c r="CO57" i="2"/>
  <c r="DA57" i="2"/>
  <c r="CU57" i="2"/>
  <c r="DB57" i="2"/>
  <c r="DD57" i="2" s="1"/>
  <c r="CC57" i="2"/>
  <c r="CD57" i="2"/>
  <c r="CB57" i="2"/>
  <c r="CA57" i="2"/>
  <c r="CO177" i="2"/>
  <c r="CU177" i="2"/>
  <c r="DA177" i="2"/>
  <c r="DH177" i="2"/>
  <c r="CP177" i="2"/>
  <c r="CR177" i="2" s="1"/>
  <c r="DB177" i="2"/>
  <c r="DD177" i="2" s="1"/>
  <c r="CV177" i="2"/>
  <c r="DI177" i="2"/>
  <c r="CA177" i="2"/>
  <c r="CB177" i="2"/>
  <c r="CC177" i="2"/>
  <c r="CD177" i="2"/>
  <c r="CO144" i="2"/>
  <c r="CU144" i="2"/>
  <c r="DA144" i="2"/>
  <c r="DH144" i="2"/>
  <c r="CP144" i="2"/>
  <c r="CR144" i="2" s="1"/>
  <c r="DB144" i="2"/>
  <c r="DD144" i="2" s="1"/>
  <c r="CC144" i="2"/>
  <c r="CV144" i="2"/>
  <c r="CD144" i="2"/>
  <c r="DI144" i="2"/>
  <c r="CA144" i="2"/>
  <c r="CB144" i="2"/>
  <c r="CO118" i="2"/>
  <c r="CU118" i="2"/>
  <c r="DA118" i="2"/>
  <c r="DH118" i="2"/>
  <c r="CP118" i="2"/>
  <c r="CR118" i="2" s="1"/>
  <c r="CV118" i="2"/>
  <c r="DB118" i="2"/>
  <c r="DD118" i="2" s="1"/>
  <c r="DI118" i="2"/>
  <c r="CA118" i="2"/>
  <c r="CB118" i="2"/>
  <c r="CC118" i="2"/>
  <c r="CD118" i="2"/>
  <c r="CU172" i="2"/>
  <c r="DB172" i="2"/>
  <c r="DD172" i="2" s="1"/>
  <c r="CV172" i="2"/>
  <c r="DH172" i="2"/>
  <c r="CO172" i="2"/>
  <c r="DI172" i="2"/>
  <c r="CP172" i="2"/>
  <c r="CR172" i="2" s="1"/>
  <c r="DA172" i="2"/>
  <c r="CD172" i="2"/>
  <c r="CA172" i="2"/>
  <c r="CB172" i="2"/>
  <c r="CC172" i="2"/>
  <c r="CP37" i="2"/>
  <c r="CR37" i="2" s="1"/>
  <c r="CV37" i="2"/>
  <c r="DB37" i="2"/>
  <c r="DD37" i="2" s="1"/>
  <c r="DI37" i="2"/>
  <c r="DA37" i="2"/>
  <c r="CU37" i="2"/>
  <c r="DH37" i="2"/>
  <c r="CO37" i="2"/>
  <c r="CB37" i="2"/>
  <c r="CC37" i="2"/>
  <c r="CD37" i="2"/>
  <c r="CA37" i="2"/>
  <c r="CO35" i="2"/>
  <c r="CU35" i="2"/>
  <c r="CP35" i="2"/>
  <c r="CR35" i="2" s="1"/>
  <c r="CV35" i="2"/>
  <c r="DB35" i="2"/>
  <c r="DD35" i="2" s="1"/>
  <c r="DI35" i="2"/>
  <c r="DH35" i="2"/>
  <c r="DA35" i="2"/>
  <c r="CD35" i="2"/>
  <c r="CA35" i="2"/>
  <c r="CB35" i="2"/>
  <c r="CC35" i="2"/>
  <c r="CP198" i="2"/>
  <c r="CR198" i="2" s="1"/>
  <c r="CV198" i="2"/>
  <c r="DB198" i="2"/>
  <c r="DD198" i="2" s="1"/>
  <c r="DI198" i="2"/>
  <c r="DA198" i="2"/>
  <c r="CU198" i="2"/>
  <c r="CO198" i="2"/>
  <c r="DH198" i="2"/>
  <c r="CB198" i="2"/>
  <c r="CC198" i="2"/>
  <c r="CD198" i="2"/>
  <c r="CA198" i="2"/>
  <c r="CO175" i="2"/>
  <c r="CU175" i="2"/>
  <c r="DA175" i="2"/>
  <c r="DH175" i="2"/>
  <c r="DI175" i="2"/>
  <c r="CP175" i="2"/>
  <c r="CR175" i="2" s="1"/>
  <c r="DB175" i="2"/>
  <c r="DD175" i="2" s="1"/>
  <c r="CV175" i="2"/>
  <c r="CC175" i="2"/>
  <c r="CD175" i="2"/>
  <c r="CA175" i="2"/>
  <c r="CB175" i="2"/>
  <c r="CV45" i="2"/>
  <c r="DI45" i="2"/>
  <c r="CU45" i="2"/>
  <c r="DA45" i="2"/>
  <c r="DB45" i="2"/>
  <c r="DD45" i="2" s="1"/>
  <c r="DH45" i="2"/>
  <c r="CB45" i="2"/>
  <c r="CA45" i="2"/>
  <c r="CO45" i="2"/>
  <c r="CC45" i="2"/>
  <c r="CP45" i="2"/>
  <c r="CR45" i="2" s="1"/>
  <c r="CD45" i="2"/>
  <c r="DA174" i="2"/>
  <c r="DI174" i="2"/>
  <c r="CP174" i="2"/>
  <c r="CR174" i="2" s="1"/>
  <c r="DB174" i="2"/>
  <c r="DD174" i="2" s="1"/>
  <c r="CU174" i="2"/>
  <c r="CV174" i="2"/>
  <c r="DH174" i="2"/>
  <c r="CO174" i="2"/>
  <c r="CB174" i="2"/>
  <c r="CC174" i="2"/>
  <c r="CD174" i="2"/>
  <c r="CA174" i="2"/>
  <c r="CO95" i="2"/>
  <c r="DA95" i="2"/>
  <c r="CP95" i="2"/>
  <c r="CR95" i="2" s="1"/>
  <c r="DB95" i="2"/>
  <c r="DD95" i="2" s="1"/>
  <c r="DH95" i="2"/>
  <c r="DI95" i="2"/>
  <c r="CU95" i="2"/>
  <c r="CB95" i="2"/>
  <c r="CC95" i="2"/>
  <c r="CD95" i="2"/>
  <c r="CA95" i="2"/>
  <c r="CV95" i="2"/>
  <c r="CO130" i="2"/>
  <c r="CU130" i="2"/>
  <c r="DA130" i="2"/>
  <c r="DH130" i="2"/>
  <c r="CP130" i="2"/>
  <c r="CR130" i="2" s="1"/>
  <c r="CV130" i="2"/>
  <c r="DB130" i="2"/>
  <c r="DD130" i="2" s="1"/>
  <c r="DI130" i="2"/>
  <c r="CA130" i="2"/>
  <c r="CB130" i="2"/>
  <c r="CC130" i="2"/>
  <c r="CD130" i="2"/>
  <c r="CU139" i="2"/>
  <c r="DH139" i="2"/>
  <c r="CV139" i="2"/>
  <c r="DI139" i="2"/>
  <c r="DA139" i="2"/>
  <c r="DB139" i="2"/>
  <c r="DD139" i="2" s="1"/>
  <c r="CO139" i="2"/>
  <c r="CB139" i="2"/>
  <c r="CC139" i="2"/>
  <c r="CP139" i="2"/>
  <c r="CR139" i="2" s="1"/>
  <c r="CD139" i="2"/>
  <c r="CA139" i="2"/>
  <c r="CV49" i="2"/>
  <c r="DH49" i="2"/>
  <c r="CP49" i="2"/>
  <c r="CR49" i="2" s="1"/>
  <c r="CU49" i="2"/>
  <c r="DI49" i="2"/>
  <c r="DA49" i="2"/>
  <c r="DB49" i="2"/>
  <c r="DD49" i="2" s="1"/>
  <c r="CB49" i="2"/>
  <c r="CD49" i="2"/>
  <c r="CC49" i="2"/>
  <c r="CO49" i="2"/>
  <c r="CA49" i="2"/>
  <c r="CP32" i="2"/>
  <c r="CR32" i="2" s="1"/>
  <c r="CV32" i="2"/>
  <c r="DB32" i="2"/>
  <c r="DD32" i="2" s="1"/>
  <c r="DI32" i="2"/>
  <c r="DA32" i="2"/>
  <c r="DH32" i="2"/>
  <c r="CU32" i="2"/>
  <c r="CO32" i="2"/>
  <c r="CA32" i="2"/>
  <c r="CB32" i="2"/>
  <c r="CC32" i="2"/>
  <c r="CD32" i="2"/>
  <c r="CP26" i="2"/>
  <c r="CR26" i="2" s="1"/>
  <c r="CV26" i="2"/>
  <c r="DB26" i="2"/>
  <c r="DD26" i="2" s="1"/>
  <c r="DI26" i="2"/>
  <c r="DH26" i="2"/>
  <c r="CO26" i="2"/>
  <c r="DA26" i="2"/>
  <c r="CC26" i="2"/>
  <c r="CU26" i="2"/>
  <c r="CA26" i="2"/>
  <c r="CB26" i="2"/>
  <c r="CD26" i="2"/>
  <c r="CP184" i="2"/>
  <c r="CR184" i="2" s="1"/>
  <c r="CV184" i="2"/>
  <c r="DB184" i="2"/>
  <c r="DD184" i="2" s="1"/>
  <c r="DI184" i="2"/>
  <c r="DH184" i="2"/>
  <c r="DA184" i="2"/>
  <c r="CU184" i="2"/>
  <c r="CO184" i="2"/>
  <c r="CD184" i="2"/>
  <c r="CA184" i="2"/>
  <c r="CB184" i="2"/>
  <c r="CC184" i="2"/>
  <c r="CO116" i="2"/>
  <c r="CU116" i="2"/>
  <c r="DA116" i="2"/>
  <c r="DH116" i="2"/>
  <c r="CP116" i="2"/>
  <c r="CR116" i="2" s="1"/>
  <c r="CV116" i="2"/>
  <c r="DB116" i="2"/>
  <c r="DD116" i="2" s="1"/>
  <c r="DI116" i="2"/>
  <c r="CC116" i="2"/>
  <c r="CD116" i="2"/>
  <c r="CA116" i="2"/>
  <c r="CB116" i="2"/>
  <c r="CO42" i="2"/>
  <c r="CV42" i="2"/>
  <c r="CP42" i="2"/>
  <c r="CR42" i="2" s="1"/>
  <c r="DH42" i="2"/>
  <c r="DB42" i="2"/>
  <c r="DD42" i="2" s="1"/>
  <c r="CU42" i="2"/>
  <c r="CC42" i="2"/>
  <c r="DA42" i="2"/>
  <c r="DI42" i="2"/>
  <c r="CA42" i="2"/>
  <c r="CD42" i="2"/>
  <c r="CB42" i="2"/>
  <c r="CO16" i="2"/>
  <c r="CU16" i="2"/>
  <c r="DA16" i="2"/>
  <c r="DH16" i="2"/>
  <c r="DI16" i="2"/>
  <c r="DB16" i="2"/>
  <c r="DD16" i="2" s="1"/>
  <c r="CV16" i="2"/>
  <c r="CP16" i="2"/>
  <c r="CR16" i="2" s="1"/>
  <c r="CB16" i="2"/>
  <c r="CD16" i="2"/>
  <c r="CA16" i="2"/>
  <c r="CC16" i="2"/>
  <c r="CP47" i="2"/>
  <c r="CR47" i="2" s="1"/>
  <c r="DB47" i="2"/>
  <c r="DD47" i="2" s="1"/>
  <c r="CU47" i="2"/>
  <c r="DI47" i="2"/>
  <c r="CV47" i="2"/>
  <c r="DA47" i="2"/>
  <c r="DH47" i="2"/>
  <c r="CD47" i="2"/>
  <c r="CB47" i="2"/>
  <c r="CO47" i="2"/>
  <c r="CC47" i="2"/>
  <c r="CA47" i="2"/>
  <c r="CU111" i="2"/>
  <c r="DH111" i="2"/>
  <c r="CV111" i="2"/>
  <c r="DI111" i="2"/>
  <c r="CO111" i="2"/>
  <c r="CP111" i="2"/>
  <c r="CR111" i="2" s="1"/>
  <c r="DA111" i="2"/>
  <c r="DB111" i="2"/>
  <c r="DD111" i="2" s="1"/>
  <c r="CB111" i="2"/>
  <c r="CC111" i="2"/>
  <c r="CD111" i="2"/>
  <c r="CA111" i="2"/>
  <c r="CU156" i="2"/>
  <c r="DB156" i="2"/>
  <c r="DD156" i="2" s="1"/>
  <c r="CO156" i="2"/>
  <c r="DI156" i="2"/>
  <c r="CP156" i="2"/>
  <c r="CR156" i="2" s="1"/>
  <c r="DA156" i="2"/>
  <c r="DH156" i="2"/>
  <c r="CB156" i="2"/>
  <c r="CC156" i="2"/>
  <c r="CD156" i="2"/>
  <c r="CV156" i="2"/>
  <c r="CA156" i="2"/>
  <c r="CO54" i="2"/>
  <c r="CU54" i="2"/>
  <c r="DA54" i="2"/>
  <c r="DH54" i="2"/>
  <c r="DB54" i="2"/>
  <c r="DD54" i="2" s="1"/>
  <c r="CP54" i="2"/>
  <c r="CR54" i="2" s="1"/>
  <c r="DI54" i="2"/>
  <c r="CC54" i="2"/>
  <c r="CA54" i="2"/>
  <c r="CB54" i="2"/>
  <c r="CV54" i="2"/>
  <c r="CD54" i="2"/>
  <c r="CO20" i="2"/>
  <c r="CV20" i="2"/>
  <c r="CP20" i="2"/>
  <c r="CR20" i="2" s="1"/>
  <c r="DH20" i="2"/>
  <c r="DA20" i="2"/>
  <c r="DI20" i="2"/>
  <c r="DB20" i="2"/>
  <c r="DD20" i="2" s="1"/>
  <c r="CU20" i="2"/>
  <c r="CA20" i="2"/>
  <c r="CD20" i="2"/>
  <c r="CB20" i="2"/>
  <c r="CC20" i="2"/>
  <c r="DA158" i="2"/>
  <c r="DI158" i="2"/>
  <c r="CV158" i="2"/>
  <c r="DH158" i="2"/>
  <c r="CO158" i="2"/>
  <c r="CP158" i="2"/>
  <c r="CR158" i="2" s="1"/>
  <c r="DB158" i="2"/>
  <c r="DD158" i="2" s="1"/>
  <c r="CU158" i="2"/>
  <c r="CB158" i="2"/>
  <c r="CC158" i="2"/>
  <c r="CD158" i="2"/>
  <c r="CA158" i="2"/>
  <c r="CO68" i="2"/>
  <c r="CU68" i="2"/>
  <c r="DA68" i="2"/>
  <c r="DH68" i="2"/>
  <c r="CP68" i="2"/>
  <c r="CR68" i="2" s="1"/>
  <c r="CV68" i="2"/>
  <c r="DB68" i="2"/>
  <c r="DD68" i="2" s="1"/>
  <c r="DI68" i="2"/>
  <c r="CB68" i="2"/>
  <c r="CA68" i="2"/>
  <c r="CC68" i="2"/>
  <c r="CD68" i="2"/>
  <c r="CP40" i="2"/>
  <c r="CR40" i="2" s="1"/>
  <c r="DH40" i="2"/>
  <c r="DA40" i="2"/>
  <c r="DI40" i="2"/>
  <c r="CO40" i="2"/>
  <c r="CU40" i="2"/>
  <c r="CV40" i="2"/>
  <c r="DB40" i="2"/>
  <c r="DD40" i="2" s="1"/>
  <c r="CA40" i="2"/>
  <c r="CC40" i="2"/>
  <c r="CD40" i="2"/>
  <c r="CB40" i="2"/>
  <c r="CO126" i="2"/>
  <c r="CU126" i="2"/>
  <c r="DA126" i="2"/>
  <c r="DH126" i="2"/>
  <c r="CP126" i="2"/>
  <c r="CR126" i="2" s="1"/>
  <c r="CV126" i="2"/>
  <c r="DB126" i="2"/>
  <c r="DD126" i="2" s="1"/>
  <c r="DI126" i="2"/>
  <c r="CA126" i="2"/>
  <c r="CB126" i="2"/>
  <c r="CC126" i="2"/>
  <c r="CD126" i="2"/>
  <c r="CO88" i="2"/>
  <c r="CU88" i="2"/>
  <c r="DA88" i="2"/>
  <c r="DH88" i="2"/>
  <c r="CP88" i="2"/>
  <c r="CR88" i="2" s="1"/>
  <c r="CV88" i="2"/>
  <c r="DB88" i="2"/>
  <c r="DD88" i="2" s="1"/>
  <c r="DI88" i="2"/>
  <c r="CC88" i="2"/>
  <c r="CD88" i="2"/>
  <c r="CA88" i="2"/>
  <c r="CB88" i="2"/>
  <c r="CO133" i="2"/>
  <c r="DA133" i="2"/>
  <c r="CP133" i="2"/>
  <c r="CR133" i="2" s="1"/>
  <c r="DB133" i="2"/>
  <c r="DD133" i="2" s="1"/>
  <c r="DH133" i="2"/>
  <c r="DI133" i="2"/>
  <c r="CU133" i="2"/>
  <c r="CD133" i="2"/>
  <c r="CA133" i="2"/>
  <c r="CV133" i="2"/>
  <c r="CB133" i="2"/>
  <c r="CC133" i="2"/>
  <c r="CU73" i="2"/>
  <c r="DH73" i="2"/>
  <c r="CV73" i="2"/>
  <c r="DI73" i="2"/>
  <c r="CO73" i="2"/>
  <c r="CP73" i="2"/>
  <c r="CR73" i="2" s="1"/>
  <c r="CC73" i="2"/>
  <c r="DA73" i="2"/>
  <c r="DB73" i="2"/>
  <c r="DD73" i="2" s="1"/>
  <c r="CD73" i="2"/>
  <c r="CA73" i="2"/>
  <c r="CB73" i="2"/>
  <c r="CO82" i="2"/>
  <c r="CU82" i="2"/>
  <c r="DA82" i="2"/>
  <c r="DH82" i="2"/>
  <c r="CP82" i="2"/>
  <c r="CR82" i="2" s="1"/>
  <c r="CV82" i="2"/>
  <c r="DB82" i="2"/>
  <c r="DD82" i="2" s="1"/>
  <c r="DI82" i="2"/>
  <c r="CA82" i="2"/>
  <c r="CB82" i="2"/>
  <c r="CC82" i="2"/>
  <c r="CD82" i="2"/>
  <c r="CO181" i="2"/>
  <c r="CU181" i="2"/>
  <c r="DA181" i="2"/>
  <c r="DH181" i="2"/>
  <c r="DB181" i="2"/>
  <c r="DD181" i="2" s="1"/>
  <c r="CV181" i="2"/>
  <c r="DI181" i="2"/>
  <c r="CP181" i="2"/>
  <c r="CR181" i="2" s="1"/>
  <c r="CA181" i="2"/>
  <c r="CB181" i="2"/>
  <c r="CC181" i="2"/>
  <c r="CD181" i="2"/>
  <c r="CP186" i="2"/>
  <c r="CR186" i="2" s="1"/>
  <c r="CV186" i="2"/>
  <c r="DB186" i="2"/>
  <c r="DD186" i="2" s="1"/>
  <c r="DI186" i="2"/>
  <c r="CO186" i="2"/>
  <c r="DH186" i="2"/>
  <c r="DA186" i="2"/>
  <c r="CU186" i="2"/>
  <c r="CB186" i="2"/>
  <c r="CC186" i="2"/>
  <c r="CD186" i="2"/>
  <c r="CA186" i="2"/>
  <c r="CO169" i="2"/>
  <c r="CU169" i="2"/>
  <c r="DA169" i="2"/>
  <c r="DH169" i="2"/>
  <c r="CP169" i="2"/>
  <c r="CR169" i="2" s="1"/>
  <c r="CV169" i="2"/>
  <c r="DI169" i="2"/>
  <c r="DB169" i="2"/>
  <c r="DD169" i="2" s="1"/>
  <c r="CA169" i="2"/>
  <c r="CB169" i="2"/>
  <c r="CC169" i="2"/>
  <c r="CD169" i="2"/>
  <c r="CO159" i="2"/>
  <c r="CU159" i="2"/>
  <c r="DA159" i="2"/>
  <c r="DH159" i="2"/>
  <c r="DI159" i="2"/>
  <c r="CV159" i="2"/>
  <c r="CP159" i="2"/>
  <c r="CR159" i="2" s="1"/>
  <c r="DB159" i="2"/>
  <c r="DD159" i="2" s="1"/>
  <c r="CC159" i="2"/>
  <c r="CD159" i="2"/>
  <c r="CA159" i="2"/>
  <c r="CB159" i="2"/>
  <c r="DA141" i="2"/>
  <c r="DI141" i="2"/>
  <c r="CU141" i="2"/>
  <c r="DB141" i="2"/>
  <c r="DD141" i="2" s="1"/>
  <c r="CV141" i="2"/>
  <c r="CO141" i="2"/>
  <c r="CD141" i="2"/>
  <c r="CP141" i="2"/>
  <c r="CR141" i="2" s="1"/>
  <c r="CA141" i="2"/>
  <c r="DH141" i="2"/>
  <c r="CB141" i="2"/>
  <c r="CC141" i="2"/>
  <c r="DA13" i="2"/>
  <c r="DI13" i="2"/>
  <c r="CU13" i="2"/>
  <c r="DB13" i="2"/>
  <c r="DD13" i="2" s="1"/>
  <c r="CO13" i="2"/>
  <c r="CV13" i="2"/>
  <c r="CP13" i="2"/>
  <c r="CR13" i="2" s="1"/>
  <c r="DH13" i="2"/>
  <c r="CC13" i="2"/>
  <c r="CD13" i="2"/>
  <c r="CA13" i="2"/>
  <c r="CB13" i="2"/>
  <c r="CO103" i="2"/>
  <c r="DA103" i="2"/>
  <c r="CP103" i="2"/>
  <c r="CR103" i="2" s="1"/>
  <c r="DB103" i="2"/>
  <c r="DD103" i="2" s="1"/>
  <c r="DH103" i="2"/>
  <c r="DI103" i="2"/>
  <c r="CU103" i="2"/>
  <c r="CV103" i="2"/>
  <c r="CB103" i="2"/>
  <c r="CC103" i="2"/>
  <c r="CD103" i="2"/>
  <c r="CA103" i="2"/>
  <c r="CP41" i="2"/>
  <c r="CR41" i="2" s="1"/>
  <c r="CV41" i="2"/>
  <c r="DB41" i="2"/>
  <c r="DD41" i="2" s="1"/>
  <c r="DI41" i="2"/>
  <c r="CO41" i="2"/>
  <c r="DH41" i="2"/>
  <c r="DA41" i="2"/>
  <c r="CB41" i="2"/>
  <c r="CU41" i="2"/>
  <c r="CA41" i="2"/>
  <c r="CC41" i="2"/>
  <c r="CD41" i="2"/>
  <c r="CO163" i="2"/>
  <c r="CU163" i="2"/>
  <c r="DA163" i="2"/>
  <c r="DH163" i="2"/>
  <c r="CV163" i="2"/>
  <c r="DB163" i="2"/>
  <c r="DD163" i="2" s="1"/>
  <c r="DI163" i="2"/>
  <c r="CP163" i="2"/>
  <c r="CR163" i="2" s="1"/>
  <c r="CC163" i="2"/>
  <c r="CD163" i="2"/>
  <c r="CA163" i="2"/>
  <c r="CB163" i="2"/>
  <c r="DA107" i="2"/>
  <c r="DI107" i="2"/>
  <c r="CU107" i="2"/>
  <c r="DB107" i="2"/>
  <c r="DD107" i="2" s="1"/>
  <c r="CO107" i="2"/>
  <c r="CP107" i="2"/>
  <c r="CR107" i="2" s="1"/>
  <c r="DH107" i="2"/>
  <c r="CV107" i="2"/>
  <c r="CB107" i="2"/>
  <c r="CC107" i="2"/>
  <c r="CD107" i="2"/>
  <c r="CA107" i="2"/>
  <c r="CP192" i="2"/>
  <c r="CR192" i="2" s="1"/>
  <c r="CV192" i="2"/>
  <c r="DB192" i="2"/>
  <c r="DD192" i="2" s="1"/>
  <c r="DI192" i="2"/>
  <c r="DH192" i="2"/>
  <c r="DA192" i="2"/>
  <c r="CU192" i="2"/>
  <c r="CO192" i="2"/>
  <c r="CD192" i="2"/>
  <c r="CA192" i="2"/>
  <c r="CB192" i="2"/>
  <c r="CC192" i="2"/>
  <c r="CO104" i="2"/>
  <c r="CU104" i="2"/>
  <c r="DA104" i="2"/>
  <c r="DH104" i="2"/>
  <c r="CP104" i="2"/>
  <c r="CR104" i="2" s="1"/>
  <c r="CV104" i="2"/>
  <c r="DB104" i="2"/>
  <c r="DD104" i="2" s="1"/>
  <c r="DI104" i="2"/>
  <c r="CC104" i="2"/>
  <c r="CD104" i="2"/>
  <c r="CA104" i="2"/>
  <c r="CB104" i="2"/>
  <c r="BZ8" i="2"/>
  <c r="BZ11" i="2"/>
  <c r="CU11" i="2" s="1"/>
  <c r="BY9" i="2"/>
  <c r="CC10" i="2"/>
  <c r="CO10" i="2"/>
  <c r="CU10" i="2"/>
  <c r="DA10" i="2"/>
  <c r="DH10" i="2"/>
  <c r="CD10" i="2"/>
  <c r="CB10" i="2"/>
  <c r="CP10" i="2"/>
  <c r="CV10" i="2"/>
  <c r="DB10" i="2"/>
  <c r="DI10" i="2"/>
  <c r="CA10" i="2"/>
  <c r="BY6" i="2"/>
  <c r="CD9" i="2"/>
  <c r="CP9" i="2"/>
  <c r="CA9" i="2"/>
  <c r="CV9" i="2"/>
  <c r="DB9" i="2"/>
  <c r="DI9" i="2"/>
  <c r="CC9" i="2"/>
  <c r="CO9" i="2"/>
  <c r="CU9" i="2"/>
  <c r="DA9" i="2"/>
  <c r="DH9" i="2"/>
  <c r="CB9" i="2"/>
  <c r="CO7" i="2"/>
  <c r="CU7" i="2"/>
  <c r="DA7" i="2"/>
  <c r="DH7" i="2"/>
  <c r="CB7" i="2"/>
  <c r="CP7" i="2"/>
  <c r="CV7" i="2"/>
  <c r="DB7" i="2"/>
  <c r="DI7" i="2"/>
  <c r="CC7" i="2"/>
  <c r="CA7" i="2"/>
  <c r="CD7" i="2"/>
  <c r="BX203" i="2"/>
  <c r="CC6" i="2"/>
  <c r="CO6" i="2"/>
  <c r="CU6" i="2"/>
  <c r="DA6" i="2"/>
  <c r="DH6" i="2"/>
  <c r="CD6" i="2"/>
  <c r="CB6" i="2"/>
  <c r="CP6" i="2"/>
  <c r="CR6" i="2" s="1"/>
  <c r="CV6" i="2"/>
  <c r="DB6" i="2"/>
  <c r="DI6" i="2"/>
  <c r="CA6" i="2"/>
  <c r="BZ5" i="2"/>
  <c r="BY5" i="2"/>
  <c r="BZ4" i="2"/>
  <c r="BY4" i="2"/>
  <c r="CA12" i="2"/>
  <c r="CO12" i="2"/>
  <c r="CU12" i="2"/>
  <c r="DA12" i="2"/>
  <c r="DH12" i="2"/>
  <c r="CB12" i="2"/>
  <c r="CP12" i="2"/>
  <c r="CR12" i="2" s="1"/>
  <c r="CV12" i="2"/>
  <c r="DB12" i="2"/>
  <c r="DD12" i="2" s="1"/>
  <c r="DI12" i="2"/>
  <c r="CC12" i="2"/>
  <c r="CD12" i="2"/>
  <c r="CB153" i="2"/>
  <c r="CA153" i="2"/>
  <c r="CC153" i="2"/>
  <c r="CO153" i="2"/>
  <c r="CU153" i="2"/>
  <c r="DA153" i="2"/>
  <c r="DH153" i="2"/>
  <c r="CD153" i="2"/>
  <c r="CP153" i="2"/>
  <c r="CR153" i="2" s="1"/>
  <c r="DB153" i="2"/>
  <c r="DD153" i="2" s="1"/>
  <c r="CV153" i="2"/>
  <c r="DI153" i="2"/>
  <c r="CD17" i="2"/>
  <c r="CC17" i="2"/>
  <c r="CO17" i="2"/>
  <c r="CU17" i="2"/>
  <c r="DA17" i="2"/>
  <c r="DH17" i="2"/>
  <c r="CA17" i="2"/>
  <c r="CP17" i="2"/>
  <c r="CR17" i="2" s="1"/>
  <c r="CV17" i="2"/>
  <c r="DB17" i="2"/>
  <c r="DD17" i="2" s="1"/>
  <c r="DI17" i="2"/>
  <c r="CB17" i="2"/>
  <c r="BY3" i="2"/>
  <c r="BZ3" i="2"/>
  <c r="DB8" i="2" l="1"/>
  <c r="DD8" i="2" s="1"/>
  <c r="CO8" i="2"/>
  <c r="CA8" i="2"/>
  <c r="CP8" i="2"/>
  <c r="CR8" i="2" s="1"/>
  <c r="CD8" i="2"/>
  <c r="DA8" i="2"/>
  <c r="CV8" i="2"/>
  <c r="CB8" i="2"/>
  <c r="CU8" i="2"/>
  <c r="DI8" i="2"/>
  <c r="DB11" i="2"/>
  <c r="CO11" i="2"/>
  <c r="CB11" i="2"/>
  <c r="CC11" i="2"/>
  <c r="DH8" i="2"/>
  <c r="CC8" i="2"/>
  <c r="CD11" i="2"/>
  <c r="CP11" i="2"/>
  <c r="CR11" i="2" s="1"/>
  <c r="DI11" i="2"/>
  <c r="DH11" i="2"/>
  <c r="CA11" i="2"/>
  <c r="CV11" i="2"/>
  <c r="DA11" i="2"/>
  <c r="BZ203" i="2"/>
  <c r="CD5" i="2"/>
  <c r="CA5" i="2"/>
  <c r="CP5" i="2"/>
  <c r="DI5" i="2"/>
  <c r="CO5" i="2"/>
  <c r="CU5" i="2"/>
  <c r="DA5" i="2"/>
  <c r="DH5" i="2"/>
  <c r="CB5" i="2"/>
  <c r="CV5" i="2"/>
  <c r="DB5" i="2"/>
  <c r="CC5" i="2"/>
  <c r="CP4" i="2"/>
  <c r="CV4" i="2"/>
  <c r="DB4" i="2"/>
  <c r="DI4" i="2"/>
  <c r="CA4" i="2"/>
  <c r="DA4" i="2"/>
  <c r="CD4" i="2"/>
  <c r="CB4" i="2"/>
  <c r="CU4" i="2"/>
  <c r="CC4" i="2"/>
  <c r="CO4" i="2"/>
  <c r="DH4" i="2"/>
  <c r="CP3" i="2"/>
  <c r="DA3" i="2"/>
  <c r="DI3" i="2"/>
  <c r="DB3" i="2"/>
  <c r="CV3" i="2"/>
  <c r="CU3" i="2"/>
  <c r="CO3" i="2"/>
  <c r="DH3" i="2"/>
  <c r="CD3" i="2"/>
  <c r="CB3" i="2"/>
  <c r="CC3" i="2"/>
  <c r="CA3" i="2"/>
  <c r="CA203" i="2" l="1"/>
  <c r="CN1" i="2" s="1"/>
  <c r="CC203" i="2"/>
  <c r="CZ1" i="2" s="1"/>
  <c r="DI203" i="2"/>
  <c r="CU203" i="2"/>
  <c r="CV203" i="2"/>
  <c r="CO203" i="2"/>
  <c r="CQ17" i="2" s="1"/>
  <c r="CP203" i="2"/>
  <c r="CD203" i="2"/>
  <c r="DG1" i="2" s="1"/>
  <c r="CB203" i="2"/>
  <c r="CT1" i="2" s="1"/>
  <c r="DA203" i="2"/>
  <c r="DC17" i="2" s="1"/>
  <c r="DH203" i="2"/>
  <c r="DB203" i="2"/>
  <c r="CQ153" i="2" l="1"/>
  <c r="DC153" i="2"/>
  <c r="CQ12" i="2"/>
  <c r="DJ13" i="2"/>
  <c r="DK13" i="2" s="1"/>
  <c r="DJ15" i="2"/>
  <c r="DK15" i="2" s="1"/>
  <c r="DJ18" i="2"/>
  <c r="DK18" i="2" s="1"/>
  <c r="DJ20" i="2"/>
  <c r="DK20" i="2" s="1"/>
  <c r="DJ14" i="2"/>
  <c r="DK14" i="2" s="1"/>
  <c r="DJ16" i="2"/>
  <c r="DK16" i="2" s="1"/>
  <c r="DJ22" i="2"/>
  <c r="DK22" i="2" s="1"/>
  <c r="DJ24" i="2"/>
  <c r="DK24" i="2" s="1"/>
  <c r="DJ26" i="2"/>
  <c r="DK26" i="2" s="1"/>
  <c r="DJ28" i="2"/>
  <c r="DK28" i="2" s="1"/>
  <c r="DJ30" i="2"/>
  <c r="DK30" i="2" s="1"/>
  <c r="DJ32" i="2"/>
  <c r="DK32" i="2" s="1"/>
  <c r="DJ34" i="2"/>
  <c r="DK34" i="2" s="1"/>
  <c r="DJ19" i="2"/>
  <c r="DK19" i="2" s="1"/>
  <c r="DJ23" i="2"/>
  <c r="DK23" i="2" s="1"/>
  <c r="DJ31" i="2"/>
  <c r="DK31" i="2" s="1"/>
  <c r="DJ36" i="2"/>
  <c r="DK36" i="2" s="1"/>
  <c r="DJ37" i="2"/>
  <c r="DK37" i="2" s="1"/>
  <c r="DJ44" i="2"/>
  <c r="DK44" i="2" s="1"/>
  <c r="DJ45" i="2"/>
  <c r="DK45" i="2" s="1"/>
  <c r="DJ47" i="2"/>
  <c r="DK47" i="2" s="1"/>
  <c r="DJ49" i="2"/>
  <c r="DK49" i="2" s="1"/>
  <c r="DJ51" i="2"/>
  <c r="DK51" i="2" s="1"/>
  <c r="DJ53" i="2"/>
  <c r="DK53" i="2" s="1"/>
  <c r="DJ55" i="2"/>
  <c r="DK55" i="2" s="1"/>
  <c r="DJ57" i="2"/>
  <c r="DK57" i="2" s="1"/>
  <c r="DJ59" i="2"/>
  <c r="DK59" i="2" s="1"/>
  <c r="DJ61" i="2"/>
  <c r="DK61" i="2" s="1"/>
  <c r="DJ21" i="2"/>
  <c r="DK21" i="2" s="1"/>
  <c r="DJ29" i="2"/>
  <c r="DK29" i="2" s="1"/>
  <c r="DJ38" i="2"/>
  <c r="DK38" i="2" s="1"/>
  <c r="DJ39" i="2"/>
  <c r="DK39" i="2" s="1"/>
  <c r="DJ33" i="2"/>
  <c r="DK33" i="2" s="1"/>
  <c r="DJ35" i="2"/>
  <c r="DK35" i="2" s="1"/>
  <c r="DJ54" i="2"/>
  <c r="DK54" i="2" s="1"/>
  <c r="DJ42" i="2"/>
  <c r="DK42" i="2" s="1"/>
  <c r="DJ46" i="2"/>
  <c r="DK46" i="2" s="1"/>
  <c r="DJ48" i="2"/>
  <c r="DK48" i="2" s="1"/>
  <c r="DJ56" i="2"/>
  <c r="DK56" i="2" s="1"/>
  <c r="DJ60" i="2"/>
  <c r="DK60" i="2" s="1"/>
  <c r="DJ63" i="2"/>
  <c r="DK63" i="2" s="1"/>
  <c r="DJ65" i="2"/>
  <c r="DK65" i="2" s="1"/>
  <c r="DJ67" i="2"/>
  <c r="DK67" i="2" s="1"/>
  <c r="DJ69" i="2"/>
  <c r="DK69" i="2" s="1"/>
  <c r="DJ71" i="2"/>
  <c r="DK71" i="2" s="1"/>
  <c r="DJ73" i="2"/>
  <c r="DK73" i="2" s="1"/>
  <c r="DJ75" i="2"/>
  <c r="DK75" i="2" s="1"/>
  <c r="DJ77" i="2"/>
  <c r="DK77" i="2" s="1"/>
  <c r="DJ79" i="2"/>
  <c r="DK79" i="2" s="1"/>
  <c r="DJ81" i="2"/>
  <c r="DK81" i="2" s="1"/>
  <c r="DJ83" i="2"/>
  <c r="DK83" i="2" s="1"/>
  <c r="DJ85" i="2"/>
  <c r="DK85" i="2" s="1"/>
  <c r="DJ87" i="2"/>
  <c r="DK87" i="2" s="1"/>
  <c r="DJ89" i="2"/>
  <c r="DK89" i="2" s="1"/>
  <c r="DJ91" i="2"/>
  <c r="DK91" i="2" s="1"/>
  <c r="DJ93" i="2"/>
  <c r="DK93" i="2" s="1"/>
  <c r="DJ95" i="2"/>
  <c r="DK95" i="2" s="1"/>
  <c r="DJ97" i="2"/>
  <c r="DK97" i="2" s="1"/>
  <c r="DJ99" i="2"/>
  <c r="DK99" i="2" s="1"/>
  <c r="DJ101" i="2"/>
  <c r="DK101" i="2" s="1"/>
  <c r="DJ103" i="2"/>
  <c r="DK103" i="2" s="1"/>
  <c r="DJ105" i="2"/>
  <c r="DK105" i="2" s="1"/>
  <c r="DJ107" i="2"/>
  <c r="DK107" i="2" s="1"/>
  <c r="DJ109" i="2"/>
  <c r="DK109" i="2" s="1"/>
  <c r="DJ41" i="2"/>
  <c r="DK41" i="2" s="1"/>
  <c r="DJ58" i="2"/>
  <c r="DK58" i="2" s="1"/>
  <c r="DJ62" i="2"/>
  <c r="DK62" i="2" s="1"/>
  <c r="DJ27" i="2"/>
  <c r="DK27" i="2" s="1"/>
  <c r="DJ50" i="2"/>
  <c r="DK50" i="2" s="1"/>
  <c r="DJ66" i="2"/>
  <c r="DK66" i="2" s="1"/>
  <c r="DJ70" i="2"/>
  <c r="DK70" i="2" s="1"/>
  <c r="DJ74" i="2"/>
  <c r="DK74" i="2" s="1"/>
  <c r="DJ78" i="2"/>
  <c r="DK78" i="2" s="1"/>
  <c r="DJ82" i="2"/>
  <c r="DK82" i="2" s="1"/>
  <c r="DJ86" i="2"/>
  <c r="DK86" i="2" s="1"/>
  <c r="DJ90" i="2"/>
  <c r="DK90" i="2" s="1"/>
  <c r="DJ94" i="2"/>
  <c r="DK94" i="2" s="1"/>
  <c r="DJ98" i="2"/>
  <c r="DK98" i="2" s="1"/>
  <c r="DJ102" i="2"/>
  <c r="DK102" i="2" s="1"/>
  <c r="DJ106" i="2"/>
  <c r="DK106" i="2" s="1"/>
  <c r="DJ111" i="2"/>
  <c r="DK111" i="2" s="1"/>
  <c r="DJ113" i="2"/>
  <c r="DK113" i="2" s="1"/>
  <c r="DJ115" i="2"/>
  <c r="DK115" i="2" s="1"/>
  <c r="DJ117" i="2"/>
  <c r="DK117" i="2" s="1"/>
  <c r="DJ119" i="2"/>
  <c r="DK119" i="2" s="1"/>
  <c r="DJ121" i="2"/>
  <c r="DK121" i="2" s="1"/>
  <c r="DJ123" i="2"/>
  <c r="DK123" i="2" s="1"/>
  <c r="DJ125" i="2"/>
  <c r="DK125" i="2" s="1"/>
  <c r="DJ127" i="2"/>
  <c r="DK127" i="2" s="1"/>
  <c r="DJ129" i="2"/>
  <c r="DK129" i="2" s="1"/>
  <c r="DJ131" i="2"/>
  <c r="DK131" i="2" s="1"/>
  <c r="DJ133" i="2"/>
  <c r="DK133" i="2" s="1"/>
  <c r="DJ135" i="2"/>
  <c r="DK135" i="2" s="1"/>
  <c r="DJ137" i="2"/>
  <c r="DK137" i="2" s="1"/>
  <c r="DJ139" i="2"/>
  <c r="DK139" i="2" s="1"/>
  <c r="DJ141" i="2"/>
  <c r="DK141" i="2" s="1"/>
  <c r="DJ143" i="2"/>
  <c r="DK143" i="2" s="1"/>
  <c r="DJ145" i="2"/>
  <c r="DK145" i="2" s="1"/>
  <c r="DJ147" i="2"/>
  <c r="DK147" i="2" s="1"/>
  <c r="DJ149" i="2"/>
  <c r="DK149" i="2" s="1"/>
  <c r="DJ151" i="2"/>
  <c r="DK151" i="2" s="1"/>
  <c r="DJ154" i="2"/>
  <c r="DK154" i="2" s="1"/>
  <c r="DJ156" i="2"/>
  <c r="DK156" i="2" s="1"/>
  <c r="DJ158" i="2"/>
  <c r="DK158" i="2" s="1"/>
  <c r="DJ160" i="2"/>
  <c r="DK160" i="2" s="1"/>
  <c r="DJ162" i="2"/>
  <c r="DK162" i="2" s="1"/>
  <c r="DJ164" i="2"/>
  <c r="DK164" i="2" s="1"/>
  <c r="DJ166" i="2"/>
  <c r="DK166" i="2" s="1"/>
  <c r="DJ168" i="2"/>
  <c r="DK168" i="2" s="1"/>
  <c r="DJ170" i="2"/>
  <c r="DK170" i="2" s="1"/>
  <c r="DJ172" i="2"/>
  <c r="DK172" i="2" s="1"/>
  <c r="DJ174" i="2"/>
  <c r="DK174" i="2" s="1"/>
  <c r="DJ176" i="2"/>
  <c r="DK176" i="2" s="1"/>
  <c r="DJ178" i="2"/>
  <c r="DK178" i="2" s="1"/>
  <c r="DJ180" i="2"/>
  <c r="DK180" i="2" s="1"/>
  <c r="DJ182" i="2"/>
  <c r="DK182" i="2" s="1"/>
  <c r="DJ40" i="2"/>
  <c r="DK40" i="2" s="1"/>
  <c r="DJ52" i="2"/>
  <c r="DK52" i="2" s="1"/>
  <c r="DJ108" i="2"/>
  <c r="DK108" i="2" s="1"/>
  <c r="DJ43" i="2"/>
  <c r="DK43" i="2" s="1"/>
  <c r="DJ68" i="2"/>
  <c r="DK68" i="2" s="1"/>
  <c r="DJ76" i="2"/>
  <c r="DK76" i="2" s="1"/>
  <c r="DJ84" i="2"/>
  <c r="DK84" i="2" s="1"/>
  <c r="DJ92" i="2"/>
  <c r="DK92" i="2" s="1"/>
  <c r="DJ100" i="2"/>
  <c r="DK100" i="2" s="1"/>
  <c r="DJ112" i="2"/>
  <c r="DK112" i="2" s="1"/>
  <c r="DJ116" i="2"/>
  <c r="DK116" i="2" s="1"/>
  <c r="DJ120" i="2"/>
  <c r="DK120" i="2" s="1"/>
  <c r="DJ124" i="2"/>
  <c r="DK124" i="2" s="1"/>
  <c r="DJ128" i="2"/>
  <c r="DK128" i="2" s="1"/>
  <c r="DJ132" i="2"/>
  <c r="DK132" i="2" s="1"/>
  <c r="DJ136" i="2"/>
  <c r="DK136" i="2" s="1"/>
  <c r="DJ140" i="2"/>
  <c r="DK140" i="2" s="1"/>
  <c r="DJ148" i="2"/>
  <c r="DK148" i="2" s="1"/>
  <c r="DJ157" i="2"/>
  <c r="DK157" i="2" s="1"/>
  <c r="DJ165" i="2"/>
  <c r="DK165" i="2" s="1"/>
  <c r="DJ173" i="2"/>
  <c r="DK173" i="2" s="1"/>
  <c r="DJ181" i="2"/>
  <c r="DK181" i="2" s="1"/>
  <c r="DJ142" i="2"/>
  <c r="DK142" i="2" s="1"/>
  <c r="DJ25" i="2"/>
  <c r="DK25" i="2" s="1"/>
  <c r="DJ72" i="2"/>
  <c r="DK72" i="2" s="1"/>
  <c r="DJ88" i="2"/>
  <c r="DK88" i="2" s="1"/>
  <c r="DJ104" i="2"/>
  <c r="DK104" i="2" s="1"/>
  <c r="DJ114" i="2"/>
  <c r="DK114" i="2" s="1"/>
  <c r="DJ122" i="2"/>
  <c r="DK122" i="2" s="1"/>
  <c r="DJ130" i="2"/>
  <c r="DK130" i="2" s="1"/>
  <c r="DJ138" i="2"/>
  <c r="DK138" i="2" s="1"/>
  <c r="DJ144" i="2"/>
  <c r="DK144" i="2" s="1"/>
  <c r="DJ155" i="2"/>
  <c r="DK155" i="2" s="1"/>
  <c r="DJ167" i="2"/>
  <c r="DK167" i="2" s="1"/>
  <c r="DJ177" i="2"/>
  <c r="DK177" i="2" s="1"/>
  <c r="DJ189" i="2"/>
  <c r="DK189" i="2" s="1"/>
  <c r="DJ190" i="2"/>
  <c r="DK190" i="2" s="1"/>
  <c r="DJ197" i="2"/>
  <c r="DK197" i="2" s="1"/>
  <c r="DJ198" i="2"/>
  <c r="DK198" i="2" s="1"/>
  <c r="DJ146" i="2"/>
  <c r="DK146" i="2" s="1"/>
  <c r="DJ159" i="2"/>
  <c r="DK159" i="2" s="1"/>
  <c r="DJ169" i="2"/>
  <c r="DK169" i="2" s="1"/>
  <c r="DJ179" i="2"/>
  <c r="DK179" i="2" s="1"/>
  <c r="DJ184" i="2"/>
  <c r="DK184" i="2" s="1"/>
  <c r="DJ191" i="2"/>
  <c r="DK191" i="2" s="1"/>
  <c r="DJ192" i="2"/>
  <c r="DK192" i="2" s="1"/>
  <c r="DJ199" i="2"/>
  <c r="DK199" i="2" s="1"/>
  <c r="DJ200" i="2"/>
  <c r="DJ64" i="2"/>
  <c r="DK64" i="2" s="1"/>
  <c r="DJ80" i="2"/>
  <c r="DK80" i="2" s="1"/>
  <c r="DJ96" i="2"/>
  <c r="DK96" i="2" s="1"/>
  <c r="DJ110" i="2"/>
  <c r="DK110" i="2" s="1"/>
  <c r="DJ118" i="2"/>
  <c r="DK118" i="2" s="1"/>
  <c r="DJ126" i="2"/>
  <c r="DK126" i="2" s="1"/>
  <c r="DJ134" i="2"/>
  <c r="DK134" i="2" s="1"/>
  <c r="DJ150" i="2"/>
  <c r="DK150" i="2" s="1"/>
  <c r="DJ161" i="2"/>
  <c r="DK161" i="2" s="1"/>
  <c r="DJ171" i="2"/>
  <c r="DK171" i="2" s="1"/>
  <c r="DJ183" i="2"/>
  <c r="DK183" i="2" s="1"/>
  <c r="DJ185" i="2"/>
  <c r="DK185" i="2" s="1"/>
  <c r="DJ186" i="2"/>
  <c r="DK186" i="2" s="1"/>
  <c r="DJ193" i="2"/>
  <c r="DK193" i="2" s="1"/>
  <c r="DJ194" i="2"/>
  <c r="DK194" i="2" s="1"/>
  <c r="DJ201" i="2"/>
  <c r="DJ187" i="2"/>
  <c r="DK187" i="2" s="1"/>
  <c r="DJ188" i="2"/>
  <c r="DK188" i="2" s="1"/>
  <c r="DJ195" i="2"/>
  <c r="DK195" i="2" s="1"/>
  <c r="DJ196" i="2"/>
  <c r="DK196" i="2" s="1"/>
  <c r="DJ163" i="2"/>
  <c r="DK163" i="2" s="1"/>
  <c r="DJ152" i="2"/>
  <c r="DK152" i="2" s="1"/>
  <c r="DJ175" i="2"/>
  <c r="DK175" i="2" s="1"/>
  <c r="CW13" i="2"/>
  <c r="CX13" i="2" s="1"/>
  <c r="CW15" i="2"/>
  <c r="CX15" i="2" s="1"/>
  <c r="CW18" i="2"/>
  <c r="CX18" i="2" s="1"/>
  <c r="CW20" i="2"/>
  <c r="CX20" i="2" s="1"/>
  <c r="CW19" i="2"/>
  <c r="CX19" i="2" s="1"/>
  <c r="CW16" i="2"/>
  <c r="CX16" i="2" s="1"/>
  <c r="CW22" i="2"/>
  <c r="CX22" i="2" s="1"/>
  <c r="CW24" i="2"/>
  <c r="CX24" i="2" s="1"/>
  <c r="CW26" i="2"/>
  <c r="CX26" i="2" s="1"/>
  <c r="CW28" i="2"/>
  <c r="CX28" i="2" s="1"/>
  <c r="CW30" i="2"/>
  <c r="CX30" i="2" s="1"/>
  <c r="CW32" i="2"/>
  <c r="CX32" i="2" s="1"/>
  <c r="CW34" i="2"/>
  <c r="CX34" i="2" s="1"/>
  <c r="CW14" i="2"/>
  <c r="CX14" i="2" s="1"/>
  <c r="CW27" i="2"/>
  <c r="CX27" i="2" s="1"/>
  <c r="CW40" i="2"/>
  <c r="CX40" i="2" s="1"/>
  <c r="CW41" i="2"/>
  <c r="CX41" i="2" s="1"/>
  <c r="CW45" i="2"/>
  <c r="CX45" i="2" s="1"/>
  <c r="CW47" i="2"/>
  <c r="CX47" i="2" s="1"/>
  <c r="CW49" i="2"/>
  <c r="CX49" i="2" s="1"/>
  <c r="CW51" i="2"/>
  <c r="CX51" i="2" s="1"/>
  <c r="CW53" i="2"/>
  <c r="CX53" i="2" s="1"/>
  <c r="CW55" i="2"/>
  <c r="CX55" i="2" s="1"/>
  <c r="CW57" i="2"/>
  <c r="CX57" i="2" s="1"/>
  <c r="CW59" i="2"/>
  <c r="CX59" i="2" s="1"/>
  <c r="CW61" i="2"/>
  <c r="CX61" i="2" s="1"/>
  <c r="CW25" i="2"/>
  <c r="CX25" i="2" s="1"/>
  <c r="CW33" i="2"/>
  <c r="CX33" i="2" s="1"/>
  <c r="CW35" i="2"/>
  <c r="CX35" i="2" s="1"/>
  <c r="CW42" i="2"/>
  <c r="CX42" i="2" s="1"/>
  <c r="CW43" i="2"/>
  <c r="CX43" i="2" s="1"/>
  <c r="CW29" i="2"/>
  <c r="CX29" i="2" s="1"/>
  <c r="CW50" i="2"/>
  <c r="CX50" i="2" s="1"/>
  <c r="CW58" i="2"/>
  <c r="CX58" i="2" s="1"/>
  <c r="CW36" i="2"/>
  <c r="CX36" i="2" s="1"/>
  <c r="CW56" i="2"/>
  <c r="CX56" i="2" s="1"/>
  <c r="CW63" i="2"/>
  <c r="CX63" i="2" s="1"/>
  <c r="CW65" i="2"/>
  <c r="CX65" i="2" s="1"/>
  <c r="CW67" i="2"/>
  <c r="CX67" i="2" s="1"/>
  <c r="CW69" i="2"/>
  <c r="CX69" i="2" s="1"/>
  <c r="CW71" i="2"/>
  <c r="CX71" i="2" s="1"/>
  <c r="CW73" i="2"/>
  <c r="CX73" i="2" s="1"/>
  <c r="CW75" i="2"/>
  <c r="CX75" i="2" s="1"/>
  <c r="CW77" i="2"/>
  <c r="CX77" i="2" s="1"/>
  <c r="CW79" i="2"/>
  <c r="CX79" i="2" s="1"/>
  <c r="CW81" i="2"/>
  <c r="CX81" i="2" s="1"/>
  <c r="CW83" i="2"/>
  <c r="CX83" i="2" s="1"/>
  <c r="CW85" i="2"/>
  <c r="CX85" i="2" s="1"/>
  <c r="CW87" i="2"/>
  <c r="CX87" i="2" s="1"/>
  <c r="CW89" i="2"/>
  <c r="CX89" i="2" s="1"/>
  <c r="CW91" i="2"/>
  <c r="CX91" i="2" s="1"/>
  <c r="CW93" i="2"/>
  <c r="CX93" i="2" s="1"/>
  <c r="CW95" i="2"/>
  <c r="CX95" i="2" s="1"/>
  <c r="CW97" i="2"/>
  <c r="CX97" i="2" s="1"/>
  <c r="CW99" i="2"/>
  <c r="CX99" i="2" s="1"/>
  <c r="CW101" i="2"/>
  <c r="CX101" i="2" s="1"/>
  <c r="CW103" i="2"/>
  <c r="CX103" i="2" s="1"/>
  <c r="CW105" i="2"/>
  <c r="CX105" i="2" s="1"/>
  <c r="CW107" i="2"/>
  <c r="CX107" i="2" s="1"/>
  <c r="CW109" i="2"/>
  <c r="CX109" i="2" s="1"/>
  <c r="CW23" i="2"/>
  <c r="CX23" i="2" s="1"/>
  <c r="CW31" i="2"/>
  <c r="CX31" i="2" s="1"/>
  <c r="CW38" i="2"/>
  <c r="CX38" i="2" s="1"/>
  <c r="CW46" i="2"/>
  <c r="CX46" i="2" s="1"/>
  <c r="CW48" i="2"/>
  <c r="CX48" i="2" s="1"/>
  <c r="CW44" i="2"/>
  <c r="CX44" i="2" s="1"/>
  <c r="CW66" i="2"/>
  <c r="CX66" i="2" s="1"/>
  <c r="CW70" i="2"/>
  <c r="CX70" i="2" s="1"/>
  <c r="CW74" i="2"/>
  <c r="CX74" i="2" s="1"/>
  <c r="CW78" i="2"/>
  <c r="CX78" i="2" s="1"/>
  <c r="CW82" i="2"/>
  <c r="CX82" i="2" s="1"/>
  <c r="CW86" i="2"/>
  <c r="CX86" i="2" s="1"/>
  <c r="CW90" i="2"/>
  <c r="CX90" i="2" s="1"/>
  <c r="CW94" i="2"/>
  <c r="CX94" i="2" s="1"/>
  <c r="CW98" i="2"/>
  <c r="CX98" i="2" s="1"/>
  <c r="CW102" i="2"/>
  <c r="CX102" i="2" s="1"/>
  <c r="CW106" i="2"/>
  <c r="CX106" i="2" s="1"/>
  <c r="CW110" i="2"/>
  <c r="CX110" i="2" s="1"/>
  <c r="CW111" i="2"/>
  <c r="CX111" i="2" s="1"/>
  <c r="CW113" i="2"/>
  <c r="CX113" i="2" s="1"/>
  <c r="CW115" i="2"/>
  <c r="CX115" i="2" s="1"/>
  <c r="CW117" i="2"/>
  <c r="CX117" i="2" s="1"/>
  <c r="CW119" i="2"/>
  <c r="CX119" i="2" s="1"/>
  <c r="CW121" i="2"/>
  <c r="CX121" i="2" s="1"/>
  <c r="CW123" i="2"/>
  <c r="CX123" i="2" s="1"/>
  <c r="CW125" i="2"/>
  <c r="CX125" i="2" s="1"/>
  <c r="CW127" i="2"/>
  <c r="CX127" i="2" s="1"/>
  <c r="CW129" i="2"/>
  <c r="CX129" i="2" s="1"/>
  <c r="CW131" i="2"/>
  <c r="CX131" i="2" s="1"/>
  <c r="CW133" i="2"/>
  <c r="CX133" i="2" s="1"/>
  <c r="CW135" i="2"/>
  <c r="CX135" i="2" s="1"/>
  <c r="CW137" i="2"/>
  <c r="CX137" i="2" s="1"/>
  <c r="CW139" i="2"/>
  <c r="CX139" i="2" s="1"/>
  <c r="CW141" i="2"/>
  <c r="CX141" i="2" s="1"/>
  <c r="CW143" i="2"/>
  <c r="CX143" i="2" s="1"/>
  <c r="CW145" i="2"/>
  <c r="CX145" i="2" s="1"/>
  <c r="CW147" i="2"/>
  <c r="CX147" i="2" s="1"/>
  <c r="CW149" i="2"/>
  <c r="CX149" i="2" s="1"/>
  <c r="CW151" i="2"/>
  <c r="CX151" i="2" s="1"/>
  <c r="CW154" i="2"/>
  <c r="CX154" i="2" s="1"/>
  <c r="CW156" i="2"/>
  <c r="CX156" i="2" s="1"/>
  <c r="CW158" i="2"/>
  <c r="CX158" i="2" s="1"/>
  <c r="CW160" i="2"/>
  <c r="CX160" i="2" s="1"/>
  <c r="CW162" i="2"/>
  <c r="CX162" i="2" s="1"/>
  <c r="CW164" i="2"/>
  <c r="CX164" i="2" s="1"/>
  <c r="CW166" i="2"/>
  <c r="CX166" i="2" s="1"/>
  <c r="CW168" i="2"/>
  <c r="CX168" i="2" s="1"/>
  <c r="CW170" i="2"/>
  <c r="CX170" i="2" s="1"/>
  <c r="CW172" i="2"/>
  <c r="CX172" i="2" s="1"/>
  <c r="CW174" i="2"/>
  <c r="CX174" i="2" s="1"/>
  <c r="CW176" i="2"/>
  <c r="CX176" i="2" s="1"/>
  <c r="CW178" i="2"/>
  <c r="CX178" i="2" s="1"/>
  <c r="CW180" i="2"/>
  <c r="CX180" i="2" s="1"/>
  <c r="CW182" i="2"/>
  <c r="CX182" i="2" s="1"/>
  <c r="CW39" i="2"/>
  <c r="CX39" i="2" s="1"/>
  <c r="CW21" i="2"/>
  <c r="CX21" i="2" s="1"/>
  <c r="CW52" i="2"/>
  <c r="CX52" i="2" s="1"/>
  <c r="CW64" i="2"/>
  <c r="CX64" i="2" s="1"/>
  <c r="CW72" i="2"/>
  <c r="CX72" i="2" s="1"/>
  <c r="CW80" i="2"/>
  <c r="CX80" i="2" s="1"/>
  <c r="CW88" i="2"/>
  <c r="CX88" i="2" s="1"/>
  <c r="CW96" i="2"/>
  <c r="CX96" i="2" s="1"/>
  <c r="CW104" i="2"/>
  <c r="CX104" i="2" s="1"/>
  <c r="CW112" i="2"/>
  <c r="CX112" i="2" s="1"/>
  <c r="CW116" i="2"/>
  <c r="CX116" i="2" s="1"/>
  <c r="CW120" i="2"/>
  <c r="CX120" i="2" s="1"/>
  <c r="CW124" i="2"/>
  <c r="CX124" i="2" s="1"/>
  <c r="CW128" i="2"/>
  <c r="CX128" i="2" s="1"/>
  <c r="CW132" i="2"/>
  <c r="CX132" i="2" s="1"/>
  <c r="CW136" i="2"/>
  <c r="CX136" i="2" s="1"/>
  <c r="CW140" i="2"/>
  <c r="CX140" i="2" s="1"/>
  <c r="CW144" i="2"/>
  <c r="CX144" i="2" s="1"/>
  <c r="CW152" i="2"/>
  <c r="CX152" i="2" s="1"/>
  <c r="CW161" i="2"/>
  <c r="CX161" i="2" s="1"/>
  <c r="CW169" i="2"/>
  <c r="CX169" i="2" s="1"/>
  <c r="CW177" i="2"/>
  <c r="CX177" i="2" s="1"/>
  <c r="CW37" i="2"/>
  <c r="CX37" i="2" s="1"/>
  <c r="CW60" i="2"/>
  <c r="CX60" i="2" s="1"/>
  <c r="CW68" i="2"/>
  <c r="CX68" i="2" s="1"/>
  <c r="CW84" i="2"/>
  <c r="CX84" i="2" s="1"/>
  <c r="CW100" i="2"/>
  <c r="CX100" i="2" s="1"/>
  <c r="CW118" i="2"/>
  <c r="CX118" i="2" s="1"/>
  <c r="CW126" i="2"/>
  <c r="CX126" i="2" s="1"/>
  <c r="CW134" i="2"/>
  <c r="CX134" i="2" s="1"/>
  <c r="CW146" i="2"/>
  <c r="CX146" i="2" s="1"/>
  <c r="CW157" i="2"/>
  <c r="CX157" i="2" s="1"/>
  <c r="CW167" i="2"/>
  <c r="CX167" i="2" s="1"/>
  <c r="CW179" i="2"/>
  <c r="CX179" i="2" s="1"/>
  <c r="CW185" i="2"/>
  <c r="CX185" i="2" s="1"/>
  <c r="CW186" i="2"/>
  <c r="CX186" i="2" s="1"/>
  <c r="CW193" i="2"/>
  <c r="CX193" i="2" s="1"/>
  <c r="CW194" i="2"/>
  <c r="CX194" i="2" s="1"/>
  <c r="CW201" i="2"/>
  <c r="CW62" i="2"/>
  <c r="CX62" i="2" s="1"/>
  <c r="CW108" i="2"/>
  <c r="CX108" i="2" s="1"/>
  <c r="CW142" i="2"/>
  <c r="CX142" i="2" s="1"/>
  <c r="CW148" i="2"/>
  <c r="CX148" i="2" s="1"/>
  <c r="CW159" i="2"/>
  <c r="CX159" i="2" s="1"/>
  <c r="CW171" i="2"/>
  <c r="CX171" i="2" s="1"/>
  <c r="CW181" i="2"/>
  <c r="CX181" i="2" s="1"/>
  <c r="CW187" i="2"/>
  <c r="CX187" i="2" s="1"/>
  <c r="CW188" i="2"/>
  <c r="CX188" i="2" s="1"/>
  <c r="CW195" i="2"/>
  <c r="CX195" i="2" s="1"/>
  <c r="CW196" i="2"/>
  <c r="CX196" i="2" s="1"/>
  <c r="CW76" i="2"/>
  <c r="CX76" i="2" s="1"/>
  <c r="CW92" i="2"/>
  <c r="CX92" i="2" s="1"/>
  <c r="CW114" i="2"/>
  <c r="CX114" i="2" s="1"/>
  <c r="CW122" i="2"/>
  <c r="CX122" i="2" s="1"/>
  <c r="CW130" i="2"/>
  <c r="CX130" i="2" s="1"/>
  <c r="CW138" i="2"/>
  <c r="CX138" i="2" s="1"/>
  <c r="CW150" i="2"/>
  <c r="CX150" i="2" s="1"/>
  <c r="CW163" i="2"/>
  <c r="CX163" i="2" s="1"/>
  <c r="CW173" i="2"/>
  <c r="CX173" i="2" s="1"/>
  <c r="CW183" i="2"/>
  <c r="CX183" i="2" s="1"/>
  <c r="CW189" i="2"/>
  <c r="CX189" i="2" s="1"/>
  <c r="CW190" i="2"/>
  <c r="CX190" i="2" s="1"/>
  <c r="CW197" i="2"/>
  <c r="CX197" i="2" s="1"/>
  <c r="CW198" i="2"/>
  <c r="CX198" i="2" s="1"/>
  <c r="CW155" i="2"/>
  <c r="CX155" i="2" s="1"/>
  <c r="CW199" i="2"/>
  <c r="CX199" i="2" s="1"/>
  <c r="CW200" i="2"/>
  <c r="CW54" i="2"/>
  <c r="CX54" i="2" s="1"/>
  <c r="CW175" i="2"/>
  <c r="CX175" i="2" s="1"/>
  <c r="CW184" i="2"/>
  <c r="CX184" i="2" s="1"/>
  <c r="CW191" i="2"/>
  <c r="CX191" i="2" s="1"/>
  <c r="CW192" i="2"/>
  <c r="CX192" i="2" s="1"/>
  <c r="CW165" i="2"/>
  <c r="CX165" i="2" s="1"/>
  <c r="DJ153" i="2"/>
  <c r="DC11" i="2"/>
  <c r="DD11" i="2" s="1"/>
  <c r="DC13" i="2"/>
  <c r="DC15" i="2"/>
  <c r="DC18" i="2"/>
  <c r="DC20" i="2"/>
  <c r="DC14" i="2"/>
  <c r="DC22" i="2"/>
  <c r="DC24" i="2"/>
  <c r="DC26" i="2"/>
  <c r="DC28" i="2"/>
  <c r="DC30" i="2"/>
  <c r="DC32" i="2"/>
  <c r="DC34" i="2"/>
  <c r="DC16" i="2"/>
  <c r="DC21" i="2"/>
  <c r="DC29" i="2"/>
  <c r="DC35" i="2"/>
  <c r="DC42" i="2"/>
  <c r="DC43" i="2"/>
  <c r="DC45" i="2"/>
  <c r="DC47" i="2"/>
  <c r="DC49" i="2"/>
  <c r="DC51" i="2"/>
  <c r="DC53" i="2"/>
  <c r="DC55" i="2"/>
  <c r="DC57" i="2"/>
  <c r="DC59" i="2"/>
  <c r="DC61" i="2"/>
  <c r="DC27" i="2"/>
  <c r="DC36" i="2"/>
  <c r="DC37" i="2"/>
  <c r="DC44" i="2"/>
  <c r="DC23" i="2"/>
  <c r="DC40" i="2"/>
  <c r="DC41" i="2"/>
  <c r="DC52" i="2"/>
  <c r="DC19" i="2"/>
  <c r="DC39" i="2"/>
  <c r="DC50" i="2"/>
  <c r="DC63" i="2"/>
  <c r="DC65" i="2"/>
  <c r="DC67" i="2"/>
  <c r="DC69" i="2"/>
  <c r="DC71" i="2"/>
  <c r="DC73" i="2"/>
  <c r="DC75" i="2"/>
  <c r="DC77" i="2"/>
  <c r="DC79" i="2"/>
  <c r="DC81" i="2"/>
  <c r="DC83" i="2"/>
  <c r="DC85" i="2"/>
  <c r="DC87" i="2"/>
  <c r="DC89" i="2"/>
  <c r="DC91" i="2"/>
  <c r="DC93" i="2"/>
  <c r="DC95" i="2"/>
  <c r="DC97" i="2"/>
  <c r="DC99" i="2"/>
  <c r="DC101" i="2"/>
  <c r="DC103" i="2"/>
  <c r="DC105" i="2"/>
  <c r="DC107" i="2"/>
  <c r="DC109" i="2"/>
  <c r="DC25" i="2"/>
  <c r="DC54" i="2"/>
  <c r="DC60" i="2"/>
  <c r="DC31" i="2"/>
  <c r="DC46" i="2"/>
  <c r="DC56" i="2"/>
  <c r="DC62" i="2"/>
  <c r="DC64" i="2"/>
  <c r="DC68" i="2"/>
  <c r="DC72" i="2"/>
  <c r="DC76" i="2"/>
  <c r="DC80" i="2"/>
  <c r="DC84" i="2"/>
  <c r="DC88" i="2"/>
  <c r="DC92" i="2"/>
  <c r="DC96" i="2"/>
  <c r="DC100" i="2"/>
  <c r="DC104" i="2"/>
  <c r="DC111" i="2"/>
  <c r="DC113" i="2"/>
  <c r="DC115" i="2"/>
  <c r="DC117" i="2"/>
  <c r="DC119" i="2"/>
  <c r="DC121" i="2"/>
  <c r="DC123" i="2"/>
  <c r="DC125" i="2"/>
  <c r="DC127" i="2"/>
  <c r="DC129" i="2"/>
  <c r="DC131" i="2"/>
  <c r="DC133" i="2"/>
  <c r="DC135" i="2"/>
  <c r="DC137" i="2"/>
  <c r="DC139" i="2"/>
  <c r="DC141" i="2"/>
  <c r="DC143" i="2"/>
  <c r="DC145" i="2"/>
  <c r="DC147" i="2"/>
  <c r="DC149" i="2"/>
  <c r="DC151" i="2"/>
  <c r="DC154" i="2"/>
  <c r="DC156" i="2"/>
  <c r="DC158" i="2"/>
  <c r="DC160" i="2"/>
  <c r="DC162" i="2"/>
  <c r="DC164" i="2"/>
  <c r="DC166" i="2"/>
  <c r="DC168" i="2"/>
  <c r="DC170" i="2"/>
  <c r="DC172" i="2"/>
  <c r="DC174" i="2"/>
  <c r="DC176" i="2"/>
  <c r="DC178" i="2"/>
  <c r="DC180" i="2"/>
  <c r="DC182" i="2"/>
  <c r="DC48" i="2"/>
  <c r="DC58" i="2"/>
  <c r="DC38" i="2"/>
  <c r="DC66" i="2"/>
  <c r="DC74" i="2"/>
  <c r="DC82" i="2"/>
  <c r="DC90" i="2"/>
  <c r="DC98" i="2"/>
  <c r="DC106" i="2"/>
  <c r="DC108" i="2"/>
  <c r="DC114" i="2"/>
  <c r="DC118" i="2"/>
  <c r="DC122" i="2"/>
  <c r="DC126" i="2"/>
  <c r="DC130" i="2"/>
  <c r="DC134" i="2"/>
  <c r="DC138" i="2"/>
  <c r="DC146" i="2"/>
  <c r="DC155" i="2"/>
  <c r="DC163" i="2"/>
  <c r="DC171" i="2"/>
  <c r="DC179" i="2"/>
  <c r="DC110" i="2"/>
  <c r="DC78" i="2"/>
  <c r="DC94" i="2"/>
  <c r="DC112" i="2"/>
  <c r="DC120" i="2"/>
  <c r="DC128" i="2"/>
  <c r="DC136" i="2"/>
  <c r="DC150" i="2"/>
  <c r="DC161" i="2"/>
  <c r="DC173" i="2"/>
  <c r="DC183" i="2"/>
  <c r="DC187" i="2"/>
  <c r="DC188" i="2"/>
  <c r="DC195" i="2"/>
  <c r="DC196" i="2"/>
  <c r="DC152" i="2"/>
  <c r="DC165" i="2"/>
  <c r="DC175" i="2"/>
  <c r="DC189" i="2"/>
  <c r="DC190" i="2"/>
  <c r="DC197" i="2"/>
  <c r="DC198" i="2"/>
  <c r="DC33" i="2"/>
  <c r="DC70" i="2"/>
  <c r="DC86" i="2"/>
  <c r="DC102" i="2"/>
  <c r="DC116" i="2"/>
  <c r="DC124" i="2"/>
  <c r="DC132" i="2"/>
  <c r="DC140" i="2"/>
  <c r="DC142" i="2"/>
  <c r="DC144" i="2"/>
  <c r="DC157" i="2"/>
  <c r="DC167" i="2"/>
  <c r="DC177" i="2"/>
  <c r="DC184" i="2"/>
  <c r="DC191" i="2"/>
  <c r="DC192" i="2"/>
  <c r="DC199" i="2"/>
  <c r="DC200" i="2"/>
  <c r="DC169" i="2"/>
  <c r="DC193" i="2"/>
  <c r="DC194" i="2"/>
  <c r="DC159" i="2"/>
  <c r="DC181" i="2"/>
  <c r="DC201" i="2"/>
  <c r="DC148" i="2"/>
  <c r="DC185" i="2"/>
  <c r="DC186" i="2"/>
  <c r="CQ11" i="2"/>
  <c r="CQ13" i="2"/>
  <c r="CQ15" i="2"/>
  <c r="DM15" i="2" s="1"/>
  <c r="CQ18" i="2"/>
  <c r="DM18" i="2" s="1"/>
  <c r="CQ20" i="2"/>
  <c r="CQ14" i="2"/>
  <c r="DM14" i="2" s="1"/>
  <c r="CQ16" i="2"/>
  <c r="CQ19" i="2"/>
  <c r="CQ22" i="2"/>
  <c r="DM22" i="2" s="1"/>
  <c r="CQ24" i="2"/>
  <c r="CQ26" i="2"/>
  <c r="CQ28" i="2"/>
  <c r="DM28" i="2" s="1"/>
  <c r="CQ30" i="2"/>
  <c r="CQ32" i="2"/>
  <c r="CQ34" i="2"/>
  <c r="CQ25" i="2"/>
  <c r="CQ33" i="2"/>
  <c r="CQ38" i="2"/>
  <c r="CQ39" i="2"/>
  <c r="CQ45" i="2"/>
  <c r="CQ47" i="2"/>
  <c r="DM47" i="2" s="1"/>
  <c r="CQ49" i="2"/>
  <c r="CQ51" i="2"/>
  <c r="CQ53" i="2"/>
  <c r="CQ55" i="2"/>
  <c r="DM55" i="2" s="1"/>
  <c r="CQ57" i="2"/>
  <c r="CQ59" i="2"/>
  <c r="CQ61" i="2"/>
  <c r="CQ63" i="2"/>
  <c r="CQ23" i="2"/>
  <c r="CQ31" i="2"/>
  <c r="CQ40" i="2"/>
  <c r="CQ41" i="2"/>
  <c r="CQ21" i="2"/>
  <c r="CQ35" i="2"/>
  <c r="CQ36" i="2"/>
  <c r="DM36" i="2" s="1"/>
  <c r="CQ37" i="2"/>
  <c r="DM37" i="2" s="1"/>
  <c r="CQ56" i="2"/>
  <c r="CQ42" i="2"/>
  <c r="CQ48" i="2"/>
  <c r="CQ52" i="2"/>
  <c r="CQ62" i="2"/>
  <c r="CQ65" i="2"/>
  <c r="CQ67" i="2"/>
  <c r="DM67" i="2" s="1"/>
  <c r="CQ69" i="2"/>
  <c r="CQ71" i="2"/>
  <c r="CQ73" i="2"/>
  <c r="CQ75" i="2"/>
  <c r="DM75" i="2" s="1"/>
  <c r="CQ77" i="2"/>
  <c r="CQ79" i="2"/>
  <c r="CQ81" i="2"/>
  <c r="CQ83" i="2"/>
  <c r="CQ85" i="2"/>
  <c r="DM85" i="2" s="1"/>
  <c r="CQ87" i="2"/>
  <c r="CQ89" i="2"/>
  <c r="CQ91" i="2"/>
  <c r="DM91" i="2" s="1"/>
  <c r="CQ93" i="2"/>
  <c r="CQ95" i="2"/>
  <c r="CQ97" i="2"/>
  <c r="CQ99" i="2"/>
  <c r="DM99" i="2" s="1"/>
  <c r="CQ101" i="2"/>
  <c r="CQ103" i="2"/>
  <c r="CQ105" i="2"/>
  <c r="CQ107" i="2"/>
  <c r="CQ109" i="2"/>
  <c r="DM109" i="2" s="1"/>
  <c r="CQ27" i="2"/>
  <c r="CQ29" i="2"/>
  <c r="CQ44" i="2"/>
  <c r="CQ54" i="2"/>
  <c r="CQ43" i="2"/>
  <c r="CQ64" i="2"/>
  <c r="CQ68" i="2"/>
  <c r="DM68" i="2" s="1"/>
  <c r="CQ72" i="2"/>
  <c r="DM72" i="2" s="1"/>
  <c r="CQ76" i="2"/>
  <c r="CQ80" i="2"/>
  <c r="CQ84" i="2"/>
  <c r="DM84" i="2" s="1"/>
  <c r="CQ88" i="2"/>
  <c r="CQ92" i="2"/>
  <c r="CQ96" i="2"/>
  <c r="CQ100" i="2"/>
  <c r="CQ104" i="2"/>
  <c r="CQ108" i="2"/>
  <c r="CQ111" i="2"/>
  <c r="DM111" i="2" s="1"/>
  <c r="CQ113" i="2"/>
  <c r="DM113" i="2" s="1"/>
  <c r="CQ115" i="2"/>
  <c r="CQ117" i="2"/>
  <c r="CQ119" i="2"/>
  <c r="CQ121" i="2"/>
  <c r="DM121" i="2" s="1"/>
  <c r="CQ123" i="2"/>
  <c r="DM123" i="2" s="1"/>
  <c r="CQ125" i="2"/>
  <c r="CQ127" i="2"/>
  <c r="CQ129" i="2"/>
  <c r="CQ131" i="2"/>
  <c r="CQ133" i="2"/>
  <c r="CQ135" i="2"/>
  <c r="DM135" i="2" s="1"/>
  <c r="CQ137" i="2"/>
  <c r="DM137" i="2" s="1"/>
  <c r="CQ139" i="2"/>
  <c r="CQ141" i="2"/>
  <c r="CQ143" i="2"/>
  <c r="CQ145" i="2"/>
  <c r="DM145" i="2" s="1"/>
  <c r="CQ147" i="2"/>
  <c r="DM147" i="2" s="1"/>
  <c r="CQ149" i="2"/>
  <c r="CQ151" i="2"/>
  <c r="DM151" i="2" s="1"/>
  <c r="CQ154" i="2"/>
  <c r="DM154" i="2" s="1"/>
  <c r="CQ156" i="2"/>
  <c r="DM156" i="2" s="1"/>
  <c r="CQ158" i="2"/>
  <c r="CQ160" i="2"/>
  <c r="DM160" i="2" s="1"/>
  <c r="CQ162" i="2"/>
  <c r="DM162" i="2" s="1"/>
  <c r="CQ164" i="2"/>
  <c r="DM164" i="2" s="1"/>
  <c r="CQ166" i="2"/>
  <c r="CQ168" i="2"/>
  <c r="DM168" i="2" s="1"/>
  <c r="CQ170" i="2"/>
  <c r="DM170" i="2" s="1"/>
  <c r="CQ172" i="2"/>
  <c r="DM172" i="2" s="1"/>
  <c r="CQ174" i="2"/>
  <c r="CQ176" i="2"/>
  <c r="DM176" i="2" s="1"/>
  <c r="CQ178" i="2"/>
  <c r="DM178" i="2" s="1"/>
  <c r="CQ180" i="2"/>
  <c r="DM180" i="2" s="1"/>
  <c r="CQ182" i="2"/>
  <c r="CQ50" i="2"/>
  <c r="CQ60" i="2"/>
  <c r="CQ110" i="2"/>
  <c r="CQ70" i="2"/>
  <c r="CQ78" i="2"/>
  <c r="CQ86" i="2"/>
  <c r="CQ94" i="2"/>
  <c r="CQ102" i="2"/>
  <c r="CQ114" i="2"/>
  <c r="CQ118" i="2"/>
  <c r="CQ122" i="2"/>
  <c r="DM122" i="2" s="1"/>
  <c r="CQ126" i="2"/>
  <c r="DM126" i="2" s="1"/>
  <c r="CQ130" i="2"/>
  <c r="CQ134" i="2"/>
  <c r="CQ138" i="2"/>
  <c r="CQ142" i="2"/>
  <c r="CQ150" i="2"/>
  <c r="CQ159" i="2"/>
  <c r="DM159" i="2" s="1"/>
  <c r="CQ167" i="2"/>
  <c r="CQ175" i="2"/>
  <c r="CQ183" i="2"/>
  <c r="CQ46" i="2"/>
  <c r="CQ58" i="2"/>
  <c r="CQ74" i="2"/>
  <c r="CQ90" i="2"/>
  <c r="CQ106" i="2"/>
  <c r="CQ116" i="2"/>
  <c r="DM116" i="2" s="1"/>
  <c r="CQ124" i="2"/>
  <c r="DM124" i="2" s="1"/>
  <c r="CQ132" i="2"/>
  <c r="CQ140" i="2"/>
  <c r="CQ152" i="2"/>
  <c r="CQ163" i="2"/>
  <c r="CQ173" i="2"/>
  <c r="CQ184" i="2"/>
  <c r="CQ191" i="2"/>
  <c r="DM191" i="2" s="1"/>
  <c r="CQ192" i="2"/>
  <c r="CQ199" i="2"/>
  <c r="CQ200" i="2"/>
  <c r="CQ144" i="2"/>
  <c r="DM144" i="2" s="1"/>
  <c r="CQ155" i="2"/>
  <c r="CQ165" i="2"/>
  <c r="CQ177" i="2"/>
  <c r="DM177" i="2" s="1"/>
  <c r="CQ185" i="2"/>
  <c r="DM185" i="2" s="1"/>
  <c r="CQ186" i="2"/>
  <c r="CQ193" i="2"/>
  <c r="CQ194" i="2"/>
  <c r="CQ201" i="2"/>
  <c r="DM201" i="2" s="1"/>
  <c r="CQ66" i="2"/>
  <c r="CQ82" i="2"/>
  <c r="DM82" i="2" s="1"/>
  <c r="CQ98" i="2"/>
  <c r="CQ112" i="2"/>
  <c r="CQ120" i="2"/>
  <c r="CQ128" i="2"/>
  <c r="CQ136" i="2"/>
  <c r="CQ146" i="2"/>
  <c r="DM146" i="2" s="1"/>
  <c r="CQ157" i="2"/>
  <c r="CQ169" i="2"/>
  <c r="CQ179" i="2"/>
  <c r="DM179" i="2" s="1"/>
  <c r="CQ187" i="2"/>
  <c r="DM187" i="2" s="1"/>
  <c r="CQ188" i="2"/>
  <c r="CQ195" i="2"/>
  <c r="CQ196" i="2"/>
  <c r="CQ181" i="2"/>
  <c r="DM181" i="2" s="1"/>
  <c r="CQ148" i="2"/>
  <c r="CQ171" i="2"/>
  <c r="DM171" i="2" s="1"/>
  <c r="CQ161" i="2"/>
  <c r="DM161" i="2" s="1"/>
  <c r="CQ189" i="2"/>
  <c r="CQ190" i="2"/>
  <c r="CQ197" i="2"/>
  <c r="CQ198" i="2"/>
  <c r="DJ17" i="2"/>
  <c r="DK17" i="2" s="1"/>
  <c r="CW17" i="2"/>
  <c r="CX17" i="2" s="1"/>
  <c r="CW153" i="2"/>
  <c r="CX153" i="2" s="1"/>
  <c r="CW12" i="2"/>
  <c r="CX12" i="2" s="1"/>
  <c r="CW4" i="2"/>
  <c r="CX4" i="2" s="1"/>
  <c r="CQ3" i="2"/>
  <c r="CR3" i="2" s="1"/>
  <c r="CQ5" i="2"/>
  <c r="CR5" i="2" s="1"/>
  <c r="CQ7" i="2"/>
  <c r="CR7" i="2" s="1"/>
  <c r="CQ6" i="2"/>
  <c r="CQ10" i="2"/>
  <c r="CR10" i="2" s="1"/>
  <c r="CQ9" i="2"/>
  <c r="CR9" i="2" s="1"/>
  <c r="CQ2" i="2"/>
  <c r="CR2" i="2" s="1"/>
  <c r="CQ4" i="2"/>
  <c r="CR4" i="2" s="1"/>
  <c r="CQ8" i="2"/>
  <c r="CW11" i="2"/>
  <c r="CX11" i="2" s="1"/>
  <c r="DJ11" i="2"/>
  <c r="DK11" i="2" s="1"/>
  <c r="DJ9" i="2"/>
  <c r="DK9" i="2" s="1"/>
  <c r="DJ10" i="2"/>
  <c r="DK10" i="2" s="1"/>
  <c r="DC9" i="2"/>
  <c r="DD9" i="2" s="1"/>
  <c r="DC10" i="2"/>
  <c r="DD10" i="2" s="1"/>
  <c r="CW10" i="2"/>
  <c r="CX10" i="2" s="1"/>
  <c r="CW9" i="2"/>
  <c r="CX9" i="2" s="1"/>
  <c r="DJ7" i="2"/>
  <c r="DK7" i="2" s="1"/>
  <c r="DJ8" i="2"/>
  <c r="DK8" i="2" s="1"/>
  <c r="DC7" i="2"/>
  <c r="DD7" i="2" s="1"/>
  <c r="DC8" i="2"/>
  <c r="CW8" i="2"/>
  <c r="CX8" i="2" s="1"/>
  <c r="CW7" i="2"/>
  <c r="CX7" i="2" s="1"/>
  <c r="DJ5" i="2"/>
  <c r="DK5" i="2" s="1"/>
  <c r="DJ6" i="2"/>
  <c r="DK6" i="2" s="1"/>
  <c r="DJ2" i="2"/>
  <c r="DK2" i="2" s="1"/>
  <c r="CW3" i="2"/>
  <c r="CX3" i="2" s="1"/>
  <c r="DC5" i="2"/>
  <c r="DD5" i="2" s="1"/>
  <c r="DC6" i="2"/>
  <c r="DD6" i="2" s="1"/>
  <c r="CW6" i="2"/>
  <c r="CX6" i="2" s="1"/>
  <c r="CW2" i="2"/>
  <c r="CX2" i="2" s="1"/>
  <c r="CW5" i="2"/>
  <c r="CX5" i="2" s="1"/>
  <c r="DC3" i="2"/>
  <c r="DD3" i="2" s="1"/>
  <c r="DJ3" i="2"/>
  <c r="DK3" i="2" s="1"/>
  <c r="DC12" i="2"/>
  <c r="DC4" i="2"/>
  <c r="DD4" i="2" s="1"/>
  <c r="DJ12" i="2"/>
  <c r="DK12" i="2" s="1"/>
  <c r="DJ4" i="2"/>
  <c r="DK4" i="2" s="1"/>
  <c r="DC2" i="2"/>
  <c r="DD2" i="2" s="1"/>
  <c r="DM194" i="2" l="1"/>
  <c r="DM101" i="2"/>
  <c r="DM77" i="2"/>
  <c r="DM189" i="2"/>
  <c r="DM152" i="2"/>
  <c r="DM167" i="2"/>
  <c r="DM88" i="2"/>
  <c r="DM52" i="2"/>
  <c r="DM153" i="2"/>
  <c r="DK153" i="2"/>
  <c r="DM94" i="2"/>
  <c r="DM63" i="2"/>
  <c r="DM33" i="2"/>
  <c r="DM20" i="2"/>
  <c r="DM64" i="2"/>
  <c r="DM107" i="2"/>
  <c r="DM83" i="2"/>
  <c r="DM58" i="2"/>
  <c r="DM143" i="2"/>
  <c r="DM131" i="2"/>
  <c r="DM119" i="2"/>
  <c r="DN119" i="2" s="1"/>
  <c r="DT119" i="2" s="1"/>
  <c r="DM104" i="2"/>
  <c r="DM54" i="2"/>
  <c r="DM93" i="2"/>
  <c r="DM69" i="2"/>
  <c r="DN69" i="2" s="1"/>
  <c r="DM41" i="2"/>
  <c r="DM46" i="2"/>
  <c r="DM129" i="2"/>
  <c r="DM44" i="2"/>
  <c r="DN44" i="2" s="1"/>
  <c r="DM40" i="2"/>
  <c r="DM112" i="2"/>
  <c r="DN112" i="2" s="1"/>
  <c r="DM138" i="2"/>
  <c r="DM110" i="2"/>
  <c r="DN110" i="2" s="1"/>
  <c r="DM139" i="2"/>
  <c r="DM127" i="2"/>
  <c r="DM115" i="2"/>
  <c r="DM30" i="2"/>
  <c r="DM16" i="2"/>
  <c r="DM86" i="2"/>
  <c r="DN86" i="2" s="1"/>
  <c r="DT86" i="2" s="1"/>
  <c r="DN189" i="2"/>
  <c r="DN101" i="2"/>
  <c r="DT101" i="2" s="1"/>
  <c r="DN55" i="2"/>
  <c r="DT55" i="2" s="1"/>
  <c r="DN30" i="2"/>
  <c r="DM198" i="2"/>
  <c r="DT179" i="2"/>
  <c r="DN179" i="2"/>
  <c r="DM200" i="2"/>
  <c r="DN159" i="2"/>
  <c r="DT159" i="2" s="1"/>
  <c r="DM60" i="2"/>
  <c r="DN154" i="2"/>
  <c r="DN121" i="2"/>
  <c r="DT121" i="2" s="1"/>
  <c r="DN91" i="2"/>
  <c r="DT91" i="2" s="1"/>
  <c r="DM48" i="2"/>
  <c r="DM45" i="2"/>
  <c r="DN187" i="2"/>
  <c r="DT187" i="2" s="1"/>
  <c r="DN185" i="2"/>
  <c r="DT185" i="2" s="1"/>
  <c r="DN191" i="2"/>
  <c r="DN116" i="2"/>
  <c r="DT116" i="2" s="1"/>
  <c r="DN167" i="2"/>
  <c r="DN122" i="2"/>
  <c r="DT122" i="2" s="1"/>
  <c r="DN172" i="2"/>
  <c r="DT172" i="2" s="1"/>
  <c r="DN156" i="2"/>
  <c r="DN139" i="2"/>
  <c r="DT139" i="2" s="1"/>
  <c r="DN123" i="2"/>
  <c r="DN104" i="2"/>
  <c r="DT104" i="2" s="1"/>
  <c r="DN72" i="2"/>
  <c r="DN109" i="2"/>
  <c r="DT109" i="2" s="1"/>
  <c r="DN85" i="2"/>
  <c r="DN52" i="2"/>
  <c r="DT52" i="2" s="1"/>
  <c r="DN41" i="2"/>
  <c r="DN47" i="2"/>
  <c r="DT47" i="2" s="1"/>
  <c r="DN22" i="2"/>
  <c r="DN161" i="2"/>
  <c r="DT161" i="2" s="1"/>
  <c r="DM136" i="2"/>
  <c r="DN194" i="2"/>
  <c r="DM184" i="2"/>
  <c r="DM106" i="2"/>
  <c r="DM134" i="2"/>
  <c r="DN162" i="2"/>
  <c r="DN137" i="2"/>
  <c r="DT137" i="2" s="1"/>
  <c r="DN113" i="2"/>
  <c r="DN68" i="2"/>
  <c r="DT68" i="2" s="1"/>
  <c r="DN107" i="2"/>
  <c r="DN83" i="2"/>
  <c r="DT83" i="2" s="1"/>
  <c r="DN36" i="2"/>
  <c r="DM61" i="2"/>
  <c r="DM25" i="2"/>
  <c r="DM19" i="2"/>
  <c r="DM197" i="2"/>
  <c r="DN171" i="2"/>
  <c r="DT171" i="2" s="1"/>
  <c r="DM195" i="2"/>
  <c r="DM169" i="2"/>
  <c r="DM128" i="2"/>
  <c r="DN82" i="2"/>
  <c r="DT82" i="2" s="1"/>
  <c r="DM193" i="2"/>
  <c r="DM165" i="2"/>
  <c r="DM199" i="2"/>
  <c r="DM173" i="2"/>
  <c r="DM132" i="2"/>
  <c r="DM90" i="2"/>
  <c r="DM183" i="2"/>
  <c r="DM150" i="2"/>
  <c r="DM130" i="2"/>
  <c r="DM114" i="2"/>
  <c r="DM78" i="2"/>
  <c r="DM50" i="2"/>
  <c r="DN176" i="2"/>
  <c r="DT176" i="2" s="1"/>
  <c r="DN168" i="2"/>
  <c r="DT168" i="2" s="1"/>
  <c r="DN160" i="2"/>
  <c r="DN151" i="2"/>
  <c r="DT151" i="2" s="1"/>
  <c r="DN143" i="2"/>
  <c r="DT143" i="2" s="1"/>
  <c r="DN135" i="2"/>
  <c r="DT135" i="2" s="1"/>
  <c r="DN127" i="2"/>
  <c r="DT127" i="2" s="1"/>
  <c r="DN111" i="2"/>
  <c r="DT111" i="2" s="1"/>
  <c r="DM96" i="2"/>
  <c r="DM80" i="2"/>
  <c r="DN64" i="2"/>
  <c r="DM29" i="2"/>
  <c r="DM105" i="2"/>
  <c r="DM97" i="2"/>
  <c r="DM89" i="2"/>
  <c r="DM81" i="2"/>
  <c r="DM73" i="2"/>
  <c r="DM65" i="2"/>
  <c r="DM42" i="2"/>
  <c r="DM35" i="2"/>
  <c r="DM31" i="2"/>
  <c r="DM59" i="2"/>
  <c r="DM51" i="2"/>
  <c r="DM39" i="2"/>
  <c r="DM34" i="2"/>
  <c r="DM26" i="2"/>
  <c r="DN16" i="2"/>
  <c r="DT16" i="2" s="1"/>
  <c r="DN15" i="2"/>
  <c r="DN181" i="2"/>
  <c r="DT181" i="2" s="1"/>
  <c r="DN146" i="2"/>
  <c r="DT201" i="2"/>
  <c r="DN201" i="2"/>
  <c r="DN144" i="2"/>
  <c r="DN152" i="2"/>
  <c r="DT152" i="2" s="1"/>
  <c r="DN58" i="2"/>
  <c r="DN138" i="2"/>
  <c r="DT138" i="2" s="1"/>
  <c r="DN94" i="2"/>
  <c r="DN180" i="2"/>
  <c r="DT180" i="2" s="1"/>
  <c r="DN164" i="2"/>
  <c r="DN147" i="2"/>
  <c r="DT147" i="2" s="1"/>
  <c r="DN131" i="2"/>
  <c r="DN115" i="2"/>
  <c r="DT115" i="2" s="1"/>
  <c r="DN88" i="2"/>
  <c r="DN54" i="2"/>
  <c r="DT54" i="2" s="1"/>
  <c r="DN93" i="2"/>
  <c r="DT93" i="2" s="1"/>
  <c r="DN77" i="2"/>
  <c r="DT77" i="2" s="1"/>
  <c r="DN37" i="2"/>
  <c r="DN63" i="2"/>
  <c r="DT63" i="2" s="1"/>
  <c r="DN33" i="2"/>
  <c r="DT33" i="2" s="1"/>
  <c r="DN20" i="2"/>
  <c r="DT20" i="2" s="1"/>
  <c r="DM12" i="2"/>
  <c r="DN12" i="2" s="1"/>
  <c r="DM196" i="2"/>
  <c r="DM98" i="2"/>
  <c r="DN177" i="2"/>
  <c r="DT177" i="2" s="1"/>
  <c r="DM140" i="2"/>
  <c r="DM118" i="2"/>
  <c r="DN178" i="2"/>
  <c r="DN170" i="2"/>
  <c r="DT170" i="2" s="1"/>
  <c r="DN145" i="2"/>
  <c r="DN129" i="2"/>
  <c r="DT129" i="2" s="1"/>
  <c r="DM100" i="2"/>
  <c r="DN84" i="2"/>
  <c r="DT84" i="2" s="1"/>
  <c r="DN99" i="2"/>
  <c r="DN75" i="2"/>
  <c r="DT75" i="2" s="1"/>
  <c r="DN67" i="2"/>
  <c r="DT67" i="2" s="1"/>
  <c r="DN40" i="2"/>
  <c r="DT40" i="2" s="1"/>
  <c r="DM53" i="2"/>
  <c r="DN28" i="2"/>
  <c r="DT28" i="2" s="1"/>
  <c r="DN18" i="2"/>
  <c r="DT18" i="2" s="1"/>
  <c r="DM17" i="2"/>
  <c r="DN17" i="2" s="1"/>
  <c r="DO17" i="2" s="1"/>
  <c r="DM190" i="2"/>
  <c r="DM148" i="2"/>
  <c r="DM188" i="2"/>
  <c r="DM157" i="2"/>
  <c r="DM120" i="2"/>
  <c r="DM66" i="2"/>
  <c r="DM186" i="2"/>
  <c r="DM155" i="2"/>
  <c r="DM192" i="2"/>
  <c r="DM163" i="2"/>
  <c r="DN124" i="2"/>
  <c r="DM74" i="2"/>
  <c r="DM175" i="2"/>
  <c r="DM142" i="2"/>
  <c r="DN126" i="2"/>
  <c r="DM102" i="2"/>
  <c r="DM70" i="2"/>
  <c r="DM182" i="2"/>
  <c r="DM174" i="2"/>
  <c r="DM166" i="2"/>
  <c r="DM158" i="2"/>
  <c r="DM149" i="2"/>
  <c r="DM141" i="2"/>
  <c r="DM133" i="2"/>
  <c r="DM125" i="2"/>
  <c r="DM117" i="2"/>
  <c r="DM108" i="2"/>
  <c r="DM92" i="2"/>
  <c r="DM76" i="2"/>
  <c r="DM43" i="2"/>
  <c r="DM27" i="2"/>
  <c r="DM103" i="2"/>
  <c r="DM95" i="2"/>
  <c r="DM87" i="2"/>
  <c r="DM79" i="2"/>
  <c r="DM71" i="2"/>
  <c r="DM62" i="2"/>
  <c r="DM56" i="2"/>
  <c r="DM21" i="2"/>
  <c r="DM23" i="2"/>
  <c r="DM57" i="2"/>
  <c r="DM49" i="2"/>
  <c r="DM38" i="2"/>
  <c r="DM32" i="2"/>
  <c r="DM24" i="2"/>
  <c r="DN14" i="2"/>
  <c r="DT14" i="2" s="1"/>
  <c r="DM13" i="2"/>
  <c r="CQ203" i="2"/>
  <c r="DM11" i="2"/>
  <c r="DN11" i="2" s="1"/>
  <c r="DT11" i="2" s="1"/>
  <c r="DM5" i="2"/>
  <c r="DN5" i="2" s="1"/>
  <c r="DT5" i="2" s="1"/>
  <c r="DM9" i="2"/>
  <c r="DN9" i="2" s="1"/>
  <c r="DT9" i="2" s="1"/>
  <c r="DM10" i="2"/>
  <c r="DN10" i="2" s="1"/>
  <c r="DM6" i="2"/>
  <c r="DN6" i="2" s="1"/>
  <c r="DM3" i="2"/>
  <c r="DN3" i="2" s="1"/>
  <c r="DM8" i="2"/>
  <c r="DN8" i="2" s="1"/>
  <c r="DT8" i="2" s="1"/>
  <c r="DM7" i="2"/>
  <c r="DN7" i="2" s="1"/>
  <c r="DJ203" i="2"/>
  <c r="DM2" i="2"/>
  <c r="DN2" i="2" s="1"/>
  <c r="DT2" i="2" s="1"/>
  <c r="DU2" i="2" s="1"/>
  <c r="CW203" i="2"/>
  <c r="DC203" i="2"/>
  <c r="DM4" i="2"/>
  <c r="DN4" i="2" s="1"/>
  <c r="DT4" i="2" s="1"/>
  <c r="DP12" i="2"/>
  <c r="DQ12" i="2"/>
  <c r="DR12" i="2"/>
  <c r="DO12" i="2"/>
  <c r="DT12" i="2"/>
  <c r="DN153" i="2"/>
  <c r="DT153" i="2" s="1"/>
  <c r="DQ17" i="2"/>
  <c r="DR17" i="2"/>
  <c r="DN46" i="2" l="1"/>
  <c r="DT46" i="2" s="1"/>
  <c r="DU46" i="2" s="1"/>
  <c r="DU55" i="2"/>
  <c r="DU33" i="2"/>
  <c r="DU143" i="2"/>
  <c r="DU159" i="2"/>
  <c r="DU101" i="2"/>
  <c r="DU14" i="2"/>
  <c r="DU111" i="2"/>
  <c r="DU176" i="2"/>
  <c r="DU28" i="2"/>
  <c r="DU67" i="2"/>
  <c r="DU93" i="2"/>
  <c r="DU127" i="2"/>
  <c r="DN38" i="2"/>
  <c r="DT38" i="2" s="1"/>
  <c r="DN27" i="2"/>
  <c r="DT27" i="2" s="1"/>
  <c r="DN141" i="2"/>
  <c r="DT141" i="2" s="1"/>
  <c r="DQ126" i="2"/>
  <c r="DR126" i="2"/>
  <c r="DO126" i="2"/>
  <c r="DP126" i="2"/>
  <c r="DN120" i="2"/>
  <c r="DT120" i="2" s="1"/>
  <c r="DO145" i="2"/>
  <c r="DR145" i="2"/>
  <c r="DQ145" i="2"/>
  <c r="DP145" i="2"/>
  <c r="DN98" i="2"/>
  <c r="DT98" i="2" s="1"/>
  <c r="DU63" i="2"/>
  <c r="DU180" i="2"/>
  <c r="DU16" i="2"/>
  <c r="DQ64" i="2"/>
  <c r="DR64" i="2"/>
  <c r="DO64" i="2"/>
  <c r="DP64" i="2"/>
  <c r="DO160" i="2"/>
  <c r="DP160" i="2"/>
  <c r="DQ160" i="2"/>
  <c r="DR160" i="2"/>
  <c r="DN90" i="2"/>
  <c r="DT90" i="2" s="1"/>
  <c r="DU171" i="2"/>
  <c r="DR194" i="2"/>
  <c r="DO194" i="2"/>
  <c r="DP194" i="2"/>
  <c r="DQ194" i="2"/>
  <c r="DU52" i="2"/>
  <c r="DU172" i="2"/>
  <c r="DU187" i="2"/>
  <c r="DU121" i="2"/>
  <c r="DU179" i="2"/>
  <c r="DN43" i="2"/>
  <c r="DT43" i="2" s="1"/>
  <c r="DN155" i="2"/>
  <c r="DT155" i="2" s="1"/>
  <c r="DN140" i="2"/>
  <c r="DT140" i="2" s="1"/>
  <c r="DR37" i="2"/>
  <c r="DP37" i="2"/>
  <c r="DQ37" i="2"/>
  <c r="DO37" i="2"/>
  <c r="DO131" i="2"/>
  <c r="DP131" i="2"/>
  <c r="DQ131" i="2"/>
  <c r="DR131" i="2"/>
  <c r="DO164" i="2"/>
  <c r="DQ164" i="2"/>
  <c r="DP164" i="2"/>
  <c r="DR164" i="2"/>
  <c r="DQ94" i="2"/>
  <c r="DR94" i="2"/>
  <c r="DO94" i="2"/>
  <c r="DP94" i="2"/>
  <c r="DQ58" i="2"/>
  <c r="DP58" i="2"/>
  <c r="DR58" i="2"/>
  <c r="DO58" i="2"/>
  <c r="DQ144" i="2"/>
  <c r="DR144" i="2"/>
  <c r="DO144" i="2"/>
  <c r="DP144" i="2"/>
  <c r="DQ146" i="2"/>
  <c r="DR146" i="2"/>
  <c r="DP146" i="2"/>
  <c r="DO146" i="2"/>
  <c r="DO15" i="2"/>
  <c r="DP15" i="2"/>
  <c r="DQ15" i="2"/>
  <c r="DR15" i="2"/>
  <c r="DN26" i="2"/>
  <c r="DT26" i="2" s="1"/>
  <c r="DN59" i="2"/>
  <c r="DT59" i="2" s="1"/>
  <c r="DN65" i="2"/>
  <c r="DT65" i="2" s="1"/>
  <c r="DN97" i="2"/>
  <c r="DT97" i="2" s="1"/>
  <c r="DT64" i="2"/>
  <c r="DT160" i="2"/>
  <c r="DN130" i="2"/>
  <c r="DT130" i="2" s="1"/>
  <c r="DN132" i="2"/>
  <c r="DT132" i="2" s="1"/>
  <c r="DN193" i="2"/>
  <c r="DT193" i="2" s="1"/>
  <c r="DN169" i="2"/>
  <c r="DT169" i="2" s="1"/>
  <c r="DN197" i="2"/>
  <c r="DT197" i="2" s="1"/>
  <c r="DP36" i="2"/>
  <c r="DQ36" i="2"/>
  <c r="DR36" i="2"/>
  <c r="DO36" i="2"/>
  <c r="DO107" i="2"/>
  <c r="DP107" i="2"/>
  <c r="DQ107" i="2"/>
  <c r="DR107" i="2"/>
  <c r="DO113" i="2"/>
  <c r="DP113" i="2"/>
  <c r="DQ113" i="2"/>
  <c r="DR113" i="2"/>
  <c r="DO162" i="2"/>
  <c r="DR162" i="2"/>
  <c r="DP162" i="2"/>
  <c r="DQ162" i="2"/>
  <c r="DN134" i="2"/>
  <c r="DT134" i="2" s="1"/>
  <c r="DT194" i="2"/>
  <c r="DR22" i="2"/>
  <c r="DO22" i="2"/>
  <c r="DP22" i="2"/>
  <c r="DQ22" i="2"/>
  <c r="DR41" i="2"/>
  <c r="DO41" i="2"/>
  <c r="DQ41" i="2"/>
  <c r="DP41" i="2"/>
  <c r="DO85" i="2"/>
  <c r="DP85" i="2"/>
  <c r="DQ85" i="2"/>
  <c r="DR85" i="2"/>
  <c r="DQ72" i="2"/>
  <c r="DR72" i="2"/>
  <c r="DO72" i="2"/>
  <c r="DP72" i="2"/>
  <c r="DO123" i="2"/>
  <c r="DP123" i="2"/>
  <c r="DQ123" i="2"/>
  <c r="DR123" i="2"/>
  <c r="DO156" i="2"/>
  <c r="DQ156" i="2"/>
  <c r="DR156" i="2"/>
  <c r="DP156" i="2"/>
  <c r="DQ110" i="2"/>
  <c r="DR110" i="2"/>
  <c r="DO110" i="2"/>
  <c r="DP110" i="2"/>
  <c r="DQ167" i="2"/>
  <c r="DO167" i="2"/>
  <c r="DR167" i="2"/>
  <c r="DP167" i="2"/>
  <c r="DP191" i="2"/>
  <c r="DO191" i="2"/>
  <c r="DQ191" i="2"/>
  <c r="DR191" i="2"/>
  <c r="DQ112" i="2"/>
  <c r="DR112" i="2"/>
  <c r="DO112" i="2"/>
  <c r="DP112" i="2"/>
  <c r="DN45" i="2"/>
  <c r="DP44" i="2"/>
  <c r="DQ44" i="2"/>
  <c r="DR44" i="2"/>
  <c r="DO44" i="2"/>
  <c r="DO154" i="2"/>
  <c r="DR154" i="2"/>
  <c r="DP154" i="2"/>
  <c r="DQ154" i="2"/>
  <c r="DN198" i="2"/>
  <c r="DN21" i="2"/>
  <c r="DN108" i="2"/>
  <c r="DN74" i="2"/>
  <c r="DN190" i="2"/>
  <c r="DU40" i="2"/>
  <c r="DU84" i="2"/>
  <c r="DU77" i="2"/>
  <c r="DU115" i="2"/>
  <c r="DU138" i="2"/>
  <c r="DU201" i="2"/>
  <c r="DN51" i="2"/>
  <c r="DN89" i="2"/>
  <c r="DO127" i="2"/>
  <c r="DP127" i="2"/>
  <c r="DQ127" i="2"/>
  <c r="DR127" i="2"/>
  <c r="DO176" i="2"/>
  <c r="DR176" i="2"/>
  <c r="DP176" i="2"/>
  <c r="DQ176" i="2"/>
  <c r="DN165" i="2"/>
  <c r="DN61" i="2"/>
  <c r="DU68" i="2"/>
  <c r="DU86" i="2"/>
  <c r="DU161" i="2"/>
  <c r="DU109" i="2"/>
  <c r="DU139" i="2"/>
  <c r="DU116" i="2"/>
  <c r="DQ159" i="2"/>
  <c r="DO159" i="2"/>
  <c r="DP159" i="2"/>
  <c r="DR159" i="2"/>
  <c r="DO55" i="2"/>
  <c r="DP55" i="2"/>
  <c r="DR55" i="2"/>
  <c r="DQ55" i="2"/>
  <c r="DN56" i="2"/>
  <c r="DN149" i="2"/>
  <c r="DQ124" i="2"/>
  <c r="DR124" i="2"/>
  <c r="DO124" i="2"/>
  <c r="DP124" i="2"/>
  <c r="DO99" i="2"/>
  <c r="DP99" i="2"/>
  <c r="DQ99" i="2"/>
  <c r="DR99" i="2"/>
  <c r="DT145" i="2"/>
  <c r="DN196" i="2"/>
  <c r="DT196" i="2" s="1"/>
  <c r="DQ88" i="2"/>
  <c r="DR88" i="2"/>
  <c r="DO88" i="2"/>
  <c r="DP88" i="2"/>
  <c r="DN24" i="2"/>
  <c r="DT24" i="2" s="1"/>
  <c r="DN57" i="2"/>
  <c r="DT57" i="2" s="1"/>
  <c r="DN62" i="2"/>
  <c r="DT62" i="2" s="1"/>
  <c r="DN95" i="2"/>
  <c r="DT95" i="2" s="1"/>
  <c r="DN76" i="2"/>
  <c r="DT76" i="2" s="1"/>
  <c r="DN125" i="2"/>
  <c r="DT125" i="2" s="1"/>
  <c r="DN158" i="2"/>
  <c r="DT158" i="2" s="1"/>
  <c r="DN70" i="2"/>
  <c r="DT70" i="2" s="1"/>
  <c r="DN142" i="2"/>
  <c r="DT142" i="2" s="1"/>
  <c r="DT124" i="2"/>
  <c r="DN186" i="2"/>
  <c r="DN188" i="2"/>
  <c r="DO18" i="2"/>
  <c r="DP18" i="2"/>
  <c r="DQ18" i="2"/>
  <c r="DR18" i="2"/>
  <c r="DN53" i="2"/>
  <c r="DT99" i="2"/>
  <c r="DO129" i="2"/>
  <c r="DP129" i="2"/>
  <c r="DQ129" i="2"/>
  <c r="DR129" i="2"/>
  <c r="DO170" i="2"/>
  <c r="DR170" i="2"/>
  <c r="DP170" i="2"/>
  <c r="DQ170" i="2"/>
  <c r="DN118" i="2"/>
  <c r="DT118" i="2" s="1"/>
  <c r="DQ177" i="2"/>
  <c r="DR177" i="2"/>
  <c r="DO177" i="2"/>
  <c r="DP177" i="2"/>
  <c r="DT37" i="2"/>
  <c r="DT88" i="2"/>
  <c r="DT131" i="2"/>
  <c r="DT164" i="2"/>
  <c r="DT94" i="2"/>
  <c r="DT58" i="2"/>
  <c r="DT144" i="2"/>
  <c r="DT146" i="2"/>
  <c r="DT15" i="2"/>
  <c r="DN34" i="2"/>
  <c r="DN31" i="2"/>
  <c r="DN73" i="2"/>
  <c r="DN105" i="2"/>
  <c r="DN80" i="2"/>
  <c r="DO119" i="2"/>
  <c r="DP119" i="2"/>
  <c r="DQ119" i="2"/>
  <c r="DR119" i="2"/>
  <c r="DO135" i="2"/>
  <c r="DP135" i="2"/>
  <c r="DQ135" i="2"/>
  <c r="DR135" i="2"/>
  <c r="DO151" i="2"/>
  <c r="DP151" i="2"/>
  <c r="DQ151" i="2"/>
  <c r="DR151" i="2"/>
  <c r="DO168" i="2"/>
  <c r="DQ168" i="2"/>
  <c r="DR168" i="2"/>
  <c r="DP168" i="2"/>
  <c r="DN50" i="2"/>
  <c r="DN150" i="2"/>
  <c r="DN173" i="2"/>
  <c r="DQ82" i="2"/>
  <c r="DR82" i="2"/>
  <c r="DO82" i="2"/>
  <c r="DP82" i="2"/>
  <c r="DN195" i="2"/>
  <c r="DN19" i="2"/>
  <c r="DT36" i="2"/>
  <c r="DT107" i="2"/>
  <c r="DT113" i="2"/>
  <c r="DT162" i="2"/>
  <c r="DN106" i="2"/>
  <c r="DN136" i="2"/>
  <c r="DT22" i="2"/>
  <c r="DT41" i="2"/>
  <c r="DT85" i="2"/>
  <c r="DT72" i="2"/>
  <c r="DT123" i="2"/>
  <c r="DT156" i="2"/>
  <c r="DT110" i="2"/>
  <c r="DT167" i="2"/>
  <c r="DT191" i="2"/>
  <c r="DT112" i="2"/>
  <c r="DN48" i="2"/>
  <c r="DT44" i="2"/>
  <c r="DT154" i="2"/>
  <c r="DN200" i="2"/>
  <c r="DR30" i="2"/>
  <c r="DO30" i="2"/>
  <c r="DP30" i="2"/>
  <c r="DQ30" i="2"/>
  <c r="DO69" i="2"/>
  <c r="DP69" i="2"/>
  <c r="DQ69" i="2"/>
  <c r="DR69" i="2"/>
  <c r="DP189" i="2"/>
  <c r="DQ189" i="2"/>
  <c r="DR189" i="2"/>
  <c r="DO189" i="2"/>
  <c r="DQ14" i="2"/>
  <c r="DP14" i="2"/>
  <c r="DR14" i="2"/>
  <c r="DO14" i="2"/>
  <c r="DN79" i="2"/>
  <c r="DT79" i="2" s="1"/>
  <c r="DN174" i="2"/>
  <c r="DN192" i="2"/>
  <c r="DR28" i="2"/>
  <c r="DO28" i="2"/>
  <c r="DP28" i="2"/>
  <c r="DQ28" i="2"/>
  <c r="DU75" i="2"/>
  <c r="DO178" i="2"/>
  <c r="DR178" i="2"/>
  <c r="DQ178" i="2"/>
  <c r="DP178" i="2"/>
  <c r="DU20" i="2"/>
  <c r="DU54" i="2"/>
  <c r="DU147" i="2"/>
  <c r="DU152" i="2"/>
  <c r="DU181" i="2"/>
  <c r="DN42" i="2"/>
  <c r="DO111" i="2"/>
  <c r="DP111" i="2"/>
  <c r="DQ111" i="2"/>
  <c r="DR111" i="2"/>
  <c r="DO143" i="2"/>
  <c r="DR143" i="2"/>
  <c r="DP143" i="2"/>
  <c r="DQ143" i="2"/>
  <c r="DN114" i="2"/>
  <c r="DN128" i="2"/>
  <c r="DU83" i="2"/>
  <c r="DU137" i="2"/>
  <c r="DU47" i="2"/>
  <c r="DU104" i="2"/>
  <c r="DU122" i="2"/>
  <c r="DU185" i="2"/>
  <c r="DU91" i="2"/>
  <c r="DO101" i="2"/>
  <c r="DP101" i="2"/>
  <c r="DQ101" i="2"/>
  <c r="DR101" i="2"/>
  <c r="DN49" i="2"/>
  <c r="DN87" i="2"/>
  <c r="DN117" i="2"/>
  <c r="DN182" i="2"/>
  <c r="DT182" i="2" s="1"/>
  <c r="DT126" i="2"/>
  <c r="DN157" i="2"/>
  <c r="DT157" i="2" s="1"/>
  <c r="DO67" i="2"/>
  <c r="DP67" i="2"/>
  <c r="DQ67" i="2"/>
  <c r="DR67" i="2"/>
  <c r="DN100" i="2"/>
  <c r="DT100" i="2" s="1"/>
  <c r="DT178" i="2"/>
  <c r="DP33" i="2"/>
  <c r="DQ33" i="2"/>
  <c r="DR33" i="2"/>
  <c r="DO33" i="2"/>
  <c r="DO93" i="2"/>
  <c r="DP93" i="2"/>
  <c r="DQ93" i="2"/>
  <c r="DR93" i="2"/>
  <c r="DT17" i="2"/>
  <c r="DP17" i="2"/>
  <c r="DN13" i="2"/>
  <c r="DT13" i="2" s="1"/>
  <c r="DN32" i="2"/>
  <c r="DT32" i="2" s="1"/>
  <c r="DN23" i="2"/>
  <c r="DT23" i="2" s="1"/>
  <c r="DN71" i="2"/>
  <c r="DT71" i="2" s="1"/>
  <c r="DN103" i="2"/>
  <c r="DT103" i="2" s="1"/>
  <c r="DN92" i="2"/>
  <c r="DT92" i="2" s="1"/>
  <c r="DT133" i="2"/>
  <c r="DN133" i="2"/>
  <c r="DT166" i="2"/>
  <c r="DN166" i="2"/>
  <c r="DN102" i="2"/>
  <c r="DT102" i="2" s="1"/>
  <c r="DN175" i="2"/>
  <c r="DT175" i="2" s="1"/>
  <c r="DN163" i="2"/>
  <c r="DT163" i="2" s="1"/>
  <c r="DN66" i="2"/>
  <c r="DT66" i="2" s="1"/>
  <c r="DN148" i="2"/>
  <c r="DT148" i="2" s="1"/>
  <c r="DU18" i="2"/>
  <c r="DP40" i="2"/>
  <c r="DO40" i="2"/>
  <c r="DR40" i="2"/>
  <c r="DQ40" i="2"/>
  <c r="DO75" i="2"/>
  <c r="DP75" i="2"/>
  <c r="DQ75" i="2"/>
  <c r="DR75" i="2"/>
  <c r="DQ84" i="2"/>
  <c r="DR84" i="2"/>
  <c r="DO84" i="2"/>
  <c r="DP84" i="2"/>
  <c r="DU129" i="2"/>
  <c r="DU170" i="2"/>
  <c r="DQ46" i="2"/>
  <c r="DR46" i="2"/>
  <c r="DO46" i="2"/>
  <c r="DP46" i="2"/>
  <c r="DU177" i="2"/>
  <c r="DO20" i="2"/>
  <c r="DR20" i="2"/>
  <c r="DP20" i="2"/>
  <c r="DQ20" i="2"/>
  <c r="DO63" i="2"/>
  <c r="DP63" i="2"/>
  <c r="DQ63" i="2"/>
  <c r="DR63" i="2"/>
  <c r="DO77" i="2"/>
  <c r="DP77" i="2"/>
  <c r="DQ77" i="2"/>
  <c r="DR77" i="2"/>
  <c r="DQ54" i="2"/>
  <c r="DP54" i="2"/>
  <c r="DO54" i="2"/>
  <c r="DR54" i="2"/>
  <c r="DO115" i="2"/>
  <c r="DP115" i="2"/>
  <c r="DQ115" i="2"/>
  <c r="DR115" i="2"/>
  <c r="DO147" i="2"/>
  <c r="DQ147" i="2"/>
  <c r="DP147" i="2"/>
  <c r="DR147" i="2"/>
  <c r="DO180" i="2"/>
  <c r="DQ180" i="2"/>
  <c r="DP180" i="2"/>
  <c r="DR180" i="2"/>
  <c r="DQ138" i="2"/>
  <c r="DR138" i="2"/>
  <c r="DO138" i="2"/>
  <c r="DP138" i="2"/>
  <c r="DQ152" i="2"/>
  <c r="DO152" i="2"/>
  <c r="DP152" i="2"/>
  <c r="DR152" i="2"/>
  <c r="DP201" i="2"/>
  <c r="DO201" i="2"/>
  <c r="DQ201" i="2"/>
  <c r="DR201" i="2"/>
  <c r="DQ181" i="2"/>
  <c r="DP181" i="2"/>
  <c r="DO181" i="2"/>
  <c r="DR181" i="2"/>
  <c r="DQ16" i="2"/>
  <c r="DP16" i="2"/>
  <c r="DO16" i="2"/>
  <c r="DR16" i="2"/>
  <c r="DN39" i="2"/>
  <c r="DT39" i="2" s="1"/>
  <c r="DN35" i="2"/>
  <c r="DT35" i="2" s="1"/>
  <c r="DN81" i="2"/>
  <c r="DT81" i="2" s="1"/>
  <c r="DN29" i="2"/>
  <c r="DT29" i="2" s="1"/>
  <c r="DN96" i="2"/>
  <c r="DT96" i="2" s="1"/>
  <c r="DU119" i="2"/>
  <c r="DU135" i="2"/>
  <c r="DU151" i="2"/>
  <c r="DU168" i="2"/>
  <c r="DN78" i="2"/>
  <c r="DT78" i="2" s="1"/>
  <c r="DN183" i="2"/>
  <c r="DT183" i="2" s="1"/>
  <c r="DT199" i="2"/>
  <c r="DN199" i="2"/>
  <c r="DU82" i="2"/>
  <c r="DQ171" i="2"/>
  <c r="DR171" i="2"/>
  <c r="DO171" i="2"/>
  <c r="DP171" i="2"/>
  <c r="DN25" i="2"/>
  <c r="DT25" i="2" s="1"/>
  <c r="DO83" i="2"/>
  <c r="DP83" i="2"/>
  <c r="DQ83" i="2"/>
  <c r="DR83" i="2"/>
  <c r="DQ68" i="2"/>
  <c r="DR68" i="2"/>
  <c r="DO68" i="2"/>
  <c r="DP68" i="2"/>
  <c r="DO137" i="2"/>
  <c r="DP137" i="2"/>
  <c r="DQ137" i="2"/>
  <c r="DR137" i="2"/>
  <c r="DQ86" i="2"/>
  <c r="DR86" i="2"/>
  <c r="DO86" i="2"/>
  <c r="DP86" i="2"/>
  <c r="DT184" i="2"/>
  <c r="DN184" i="2"/>
  <c r="DQ161" i="2"/>
  <c r="DO161" i="2"/>
  <c r="DP161" i="2"/>
  <c r="DR161" i="2"/>
  <c r="DO47" i="2"/>
  <c r="DP47" i="2"/>
  <c r="DQ47" i="2"/>
  <c r="DR47" i="2"/>
  <c r="DQ52" i="2"/>
  <c r="DR52" i="2"/>
  <c r="DO52" i="2"/>
  <c r="DP52" i="2"/>
  <c r="DO109" i="2"/>
  <c r="DP109" i="2"/>
  <c r="DQ109" i="2"/>
  <c r="DR109" i="2"/>
  <c r="DQ104" i="2"/>
  <c r="DR104" i="2"/>
  <c r="DO104" i="2"/>
  <c r="DP104" i="2"/>
  <c r="DO139" i="2"/>
  <c r="DP139" i="2"/>
  <c r="DQ139" i="2"/>
  <c r="DR139" i="2"/>
  <c r="DO172" i="2"/>
  <c r="DQ172" i="2"/>
  <c r="DP172" i="2"/>
  <c r="DR172" i="2"/>
  <c r="DQ122" i="2"/>
  <c r="DR122" i="2"/>
  <c r="DO122" i="2"/>
  <c r="DP122" i="2"/>
  <c r="DQ116" i="2"/>
  <c r="DR116" i="2"/>
  <c r="DO116" i="2"/>
  <c r="DP116" i="2"/>
  <c r="DP185" i="2"/>
  <c r="DO185" i="2"/>
  <c r="DQ185" i="2"/>
  <c r="DR185" i="2"/>
  <c r="DP187" i="2"/>
  <c r="DR187" i="2"/>
  <c r="DO187" i="2"/>
  <c r="DQ187" i="2"/>
  <c r="DO91" i="2"/>
  <c r="DP91" i="2"/>
  <c r="DQ91" i="2"/>
  <c r="DR91" i="2"/>
  <c r="DO121" i="2"/>
  <c r="DP121" i="2"/>
  <c r="DQ121" i="2"/>
  <c r="DR121" i="2"/>
  <c r="DN60" i="2"/>
  <c r="DT60" i="2" s="1"/>
  <c r="DQ179" i="2"/>
  <c r="DR179" i="2"/>
  <c r="DP179" i="2"/>
  <c r="DO179" i="2"/>
  <c r="DT30" i="2"/>
  <c r="DT69" i="2"/>
  <c r="DT189" i="2"/>
  <c r="DP2" i="2"/>
  <c r="DO2" i="2"/>
  <c r="DU11" i="2"/>
  <c r="DQ11" i="2"/>
  <c r="DR11" i="2"/>
  <c r="DP11" i="2"/>
  <c r="DO11" i="2"/>
  <c r="DP10" i="2"/>
  <c r="DQ10" i="2"/>
  <c r="DO10" i="2"/>
  <c r="DR10" i="2"/>
  <c r="DT10" i="2"/>
  <c r="DU9" i="2"/>
  <c r="DR2" i="2"/>
  <c r="DO9" i="2"/>
  <c r="DP9" i="2"/>
  <c r="DR9" i="2"/>
  <c r="DQ9" i="2"/>
  <c r="DU8" i="2"/>
  <c r="DQ2" i="2"/>
  <c r="DR8" i="2"/>
  <c r="DO8" i="2"/>
  <c r="DP8" i="2"/>
  <c r="DQ8" i="2"/>
  <c r="DQ7" i="2"/>
  <c r="DR7" i="2"/>
  <c r="DO7" i="2"/>
  <c r="DP7" i="2"/>
  <c r="DT7" i="2"/>
  <c r="DP6" i="2"/>
  <c r="DQ6" i="2"/>
  <c r="DR6" i="2"/>
  <c r="DO6" i="2"/>
  <c r="DM203" i="2"/>
  <c r="DT6" i="2"/>
  <c r="DU5" i="2"/>
  <c r="DO5" i="2"/>
  <c r="DP5" i="2"/>
  <c r="DR5" i="2"/>
  <c r="DQ5" i="2"/>
  <c r="DU4" i="2"/>
  <c r="DR4" i="2"/>
  <c r="DQ4" i="2"/>
  <c r="DO4" i="2"/>
  <c r="DP4" i="2"/>
  <c r="DU12" i="2"/>
  <c r="DO153" i="2"/>
  <c r="DP153" i="2"/>
  <c r="DQ153" i="2"/>
  <c r="DR153" i="2"/>
  <c r="DU153" i="2"/>
  <c r="DU17" i="2"/>
  <c r="DT3" i="2"/>
  <c r="DQ3" i="2"/>
  <c r="DO3" i="2"/>
  <c r="DR3" i="2"/>
  <c r="DP3" i="2"/>
  <c r="DN203" i="2" l="1"/>
  <c r="DU79" i="2"/>
  <c r="DU182" i="2"/>
  <c r="DU30" i="2"/>
  <c r="DU184" i="2"/>
  <c r="DU183" i="2"/>
  <c r="DU81" i="2"/>
  <c r="DU166" i="2"/>
  <c r="DU71" i="2"/>
  <c r="DU100" i="2"/>
  <c r="DO87" i="2"/>
  <c r="DP87" i="2"/>
  <c r="DQ87" i="2"/>
  <c r="DR87" i="2"/>
  <c r="DQ114" i="2"/>
  <c r="DR114" i="2"/>
  <c r="DO114" i="2"/>
  <c r="DP114" i="2"/>
  <c r="DR192" i="2"/>
  <c r="DO192" i="2"/>
  <c r="DP192" i="2"/>
  <c r="DQ192" i="2"/>
  <c r="DU154" i="2"/>
  <c r="DU156" i="2"/>
  <c r="DU41" i="2"/>
  <c r="DQ106" i="2"/>
  <c r="DP106" i="2"/>
  <c r="DR106" i="2"/>
  <c r="DO106" i="2"/>
  <c r="DU107" i="2"/>
  <c r="DP195" i="2"/>
  <c r="DR195" i="2"/>
  <c r="DO195" i="2"/>
  <c r="DQ195" i="2"/>
  <c r="DQ150" i="2"/>
  <c r="DO150" i="2"/>
  <c r="DP150" i="2"/>
  <c r="DR150" i="2"/>
  <c r="DQ80" i="2"/>
  <c r="DR80" i="2"/>
  <c r="DO80" i="2"/>
  <c r="DP80" i="2"/>
  <c r="DO73" i="2"/>
  <c r="DP73" i="2"/>
  <c r="DQ73" i="2"/>
  <c r="DR73" i="2"/>
  <c r="DR34" i="2"/>
  <c r="DO34" i="2"/>
  <c r="DP34" i="2"/>
  <c r="DQ34" i="2"/>
  <c r="DU144" i="2"/>
  <c r="DU131" i="2"/>
  <c r="DU118" i="2"/>
  <c r="DR188" i="2"/>
  <c r="DQ188" i="2"/>
  <c r="DO188" i="2"/>
  <c r="DP188" i="2"/>
  <c r="DU124" i="2"/>
  <c r="DU70" i="2"/>
  <c r="DU125" i="2"/>
  <c r="DU95" i="2"/>
  <c r="DU57" i="2"/>
  <c r="DU196" i="2"/>
  <c r="DQ56" i="2"/>
  <c r="DO56" i="2"/>
  <c r="DR56" i="2"/>
  <c r="DP56" i="2"/>
  <c r="DQ165" i="2"/>
  <c r="DP165" i="2"/>
  <c r="DO165" i="2"/>
  <c r="DR165" i="2"/>
  <c r="DO51" i="2"/>
  <c r="DR51" i="2"/>
  <c r="DP51" i="2"/>
  <c r="DQ51" i="2"/>
  <c r="DR190" i="2"/>
  <c r="DP190" i="2"/>
  <c r="DQ190" i="2"/>
  <c r="DO190" i="2"/>
  <c r="DQ108" i="2"/>
  <c r="DO108" i="2"/>
  <c r="DP108" i="2"/>
  <c r="DR108" i="2"/>
  <c r="DR198" i="2"/>
  <c r="DP198" i="2"/>
  <c r="DQ198" i="2"/>
  <c r="DO198" i="2"/>
  <c r="DU194" i="2"/>
  <c r="DU197" i="2"/>
  <c r="DU193" i="2"/>
  <c r="DU130" i="2"/>
  <c r="DU97" i="2"/>
  <c r="DU59" i="2"/>
  <c r="DU140" i="2"/>
  <c r="DU43" i="2"/>
  <c r="DU120" i="2"/>
  <c r="DU27" i="2"/>
  <c r="DQ60" i="2"/>
  <c r="DP60" i="2"/>
  <c r="DR60" i="2"/>
  <c r="DO60" i="2"/>
  <c r="DP25" i="2"/>
  <c r="DQ25" i="2"/>
  <c r="DR25" i="2"/>
  <c r="DO25" i="2"/>
  <c r="DP199" i="2"/>
  <c r="DO199" i="2"/>
  <c r="DQ199" i="2"/>
  <c r="DR199" i="2"/>
  <c r="DQ78" i="2"/>
  <c r="DR78" i="2"/>
  <c r="DO78" i="2"/>
  <c r="DP78" i="2"/>
  <c r="DP29" i="2"/>
  <c r="DQ29" i="2"/>
  <c r="DR29" i="2"/>
  <c r="DO29" i="2"/>
  <c r="DR35" i="2"/>
  <c r="DQ35" i="2"/>
  <c r="DO35" i="2"/>
  <c r="DP35" i="2"/>
  <c r="DQ148" i="2"/>
  <c r="DP148" i="2"/>
  <c r="DO148" i="2"/>
  <c r="DR148" i="2"/>
  <c r="DQ163" i="2"/>
  <c r="DR163" i="2"/>
  <c r="DO163" i="2"/>
  <c r="DP163" i="2"/>
  <c r="DQ102" i="2"/>
  <c r="DR102" i="2"/>
  <c r="DO102" i="2"/>
  <c r="DP102" i="2"/>
  <c r="DO133" i="2"/>
  <c r="DP133" i="2"/>
  <c r="DQ133" i="2"/>
  <c r="DR133" i="2"/>
  <c r="DO103" i="2"/>
  <c r="DP103" i="2"/>
  <c r="DQ103" i="2"/>
  <c r="DR103" i="2"/>
  <c r="DP23" i="2"/>
  <c r="DQ23" i="2"/>
  <c r="DR23" i="2"/>
  <c r="DO23" i="2"/>
  <c r="DO13" i="2"/>
  <c r="DP13" i="2"/>
  <c r="DQ13" i="2"/>
  <c r="DR13" i="2"/>
  <c r="DQ157" i="2"/>
  <c r="DP157" i="2"/>
  <c r="DR157" i="2"/>
  <c r="DO157" i="2"/>
  <c r="DT87" i="2"/>
  <c r="DT114" i="2"/>
  <c r="DT192" i="2"/>
  <c r="DU44" i="2"/>
  <c r="DU191" i="2"/>
  <c r="DU123" i="2"/>
  <c r="DU22" i="2"/>
  <c r="DT106" i="2"/>
  <c r="DU36" i="2"/>
  <c r="DT195" i="2"/>
  <c r="DT150" i="2"/>
  <c r="DT80" i="2"/>
  <c r="DT73" i="2"/>
  <c r="DT34" i="2"/>
  <c r="DU58" i="2"/>
  <c r="DU88" i="2"/>
  <c r="DU99" i="2"/>
  <c r="DT188" i="2"/>
  <c r="DQ142" i="2"/>
  <c r="DO142" i="2"/>
  <c r="DP142" i="2"/>
  <c r="DR142" i="2"/>
  <c r="DO158" i="2"/>
  <c r="DP158" i="2"/>
  <c r="DQ158" i="2"/>
  <c r="DR158" i="2"/>
  <c r="DQ76" i="2"/>
  <c r="DR76" i="2"/>
  <c r="DO76" i="2"/>
  <c r="DP76" i="2"/>
  <c r="DQ62" i="2"/>
  <c r="DO62" i="2"/>
  <c r="DP62" i="2"/>
  <c r="DR62" i="2"/>
  <c r="DR24" i="2"/>
  <c r="DO24" i="2"/>
  <c r="DP24" i="2"/>
  <c r="DQ24" i="2"/>
  <c r="DU145" i="2"/>
  <c r="DT56" i="2"/>
  <c r="DT165" i="2"/>
  <c r="DT51" i="2"/>
  <c r="DT190" i="2"/>
  <c r="DT108" i="2"/>
  <c r="DT198" i="2"/>
  <c r="DQ134" i="2"/>
  <c r="DR134" i="2"/>
  <c r="DO134" i="2"/>
  <c r="DP134" i="2"/>
  <c r="DQ169" i="2"/>
  <c r="DP169" i="2"/>
  <c r="DR169" i="2"/>
  <c r="DO169" i="2"/>
  <c r="DQ132" i="2"/>
  <c r="DR132" i="2"/>
  <c r="DO132" i="2"/>
  <c r="DP132" i="2"/>
  <c r="DU160" i="2"/>
  <c r="DO65" i="2"/>
  <c r="DP65" i="2"/>
  <c r="DQ65" i="2"/>
  <c r="DR65" i="2"/>
  <c r="DR26" i="2"/>
  <c r="DO26" i="2"/>
  <c r="DP26" i="2"/>
  <c r="DQ26" i="2"/>
  <c r="DQ155" i="2"/>
  <c r="DR155" i="2"/>
  <c r="DO155" i="2"/>
  <c r="DP155" i="2"/>
  <c r="DQ90" i="2"/>
  <c r="DR90" i="2"/>
  <c r="DO90" i="2"/>
  <c r="DP90" i="2"/>
  <c r="DQ98" i="2"/>
  <c r="DR98" i="2"/>
  <c r="DO98" i="2"/>
  <c r="DP98" i="2"/>
  <c r="DO141" i="2"/>
  <c r="DP141" i="2"/>
  <c r="DQ141" i="2"/>
  <c r="DR141" i="2"/>
  <c r="DP38" i="2"/>
  <c r="DO38" i="2"/>
  <c r="DQ38" i="2"/>
  <c r="DR38" i="2"/>
  <c r="DU96" i="2"/>
  <c r="DU66" i="2"/>
  <c r="DU32" i="2"/>
  <c r="DO182" i="2"/>
  <c r="DP182" i="2"/>
  <c r="DQ182" i="2"/>
  <c r="DR182" i="2"/>
  <c r="DU25" i="2"/>
  <c r="DU78" i="2"/>
  <c r="DU29" i="2"/>
  <c r="DU148" i="2"/>
  <c r="DU133" i="2"/>
  <c r="DU23" i="2"/>
  <c r="DU178" i="2"/>
  <c r="DO117" i="2"/>
  <c r="DP117" i="2"/>
  <c r="DQ117" i="2"/>
  <c r="DR117" i="2"/>
  <c r="DR200" i="2"/>
  <c r="DO200" i="2"/>
  <c r="DP200" i="2"/>
  <c r="DQ200" i="2"/>
  <c r="DU72" i="2"/>
  <c r="DU162" i="2"/>
  <c r="DQ173" i="2"/>
  <c r="DP173" i="2"/>
  <c r="DO173" i="2"/>
  <c r="DR173" i="2"/>
  <c r="DP31" i="2"/>
  <c r="DQ31" i="2"/>
  <c r="DR31" i="2"/>
  <c r="DO31" i="2"/>
  <c r="DU37" i="2"/>
  <c r="DR186" i="2"/>
  <c r="DO186" i="2"/>
  <c r="DP186" i="2"/>
  <c r="DQ186" i="2"/>
  <c r="DU76" i="2"/>
  <c r="DO149" i="2"/>
  <c r="DP149" i="2"/>
  <c r="DQ149" i="2"/>
  <c r="DR149" i="2"/>
  <c r="DO61" i="2"/>
  <c r="DP61" i="2"/>
  <c r="DQ61" i="2"/>
  <c r="DR61" i="2"/>
  <c r="DO89" i="2"/>
  <c r="DP89" i="2"/>
  <c r="DQ89" i="2"/>
  <c r="DR89" i="2"/>
  <c r="DP21" i="2"/>
  <c r="DQ21" i="2"/>
  <c r="DR21" i="2"/>
  <c r="DO21" i="2"/>
  <c r="DU134" i="2"/>
  <c r="DU169" i="2"/>
  <c r="DU132" i="2"/>
  <c r="DU64" i="2"/>
  <c r="DU65" i="2"/>
  <c r="DU26" i="2"/>
  <c r="DU155" i="2"/>
  <c r="DU90" i="2"/>
  <c r="DU98" i="2"/>
  <c r="DU141" i="2"/>
  <c r="DU38" i="2"/>
  <c r="DU39" i="2"/>
  <c r="DU175" i="2"/>
  <c r="DU92" i="2"/>
  <c r="DO79" i="2"/>
  <c r="DP79" i="2"/>
  <c r="DQ79" i="2"/>
  <c r="DR79" i="2"/>
  <c r="DU112" i="2"/>
  <c r="DU189" i="2"/>
  <c r="DU60" i="2"/>
  <c r="DU199" i="2"/>
  <c r="DU35" i="2"/>
  <c r="DU163" i="2"/>
  <c r="DU102" i="2"/>
  <c r="DU103" i="2"/>
  <c r="DU13" i="2"/>
  <c r="DU157" i="2"/>
  <c r="DO49" i="2"/>
  <c r="DP49" i="2"/>
  <c r="DQ49" i="2"/>
  <c r="DR49" i="2"/>
  <c r="DQ128" i="2"/>
  <c r="DR128" i="2"/>
  <c r="DO128" i="2"/>
  <c r="DP128" i="2"/>
  <c r="DP42" i="2"/>
  <c r="DR42" i="2"/>
  <c r="DQ42" i="2"/>
  <c r="DO42" i="2"/>
  <c r="DO174" i="2"/>
  <c r="DP174" i="2"/>
  <c r="DQ174" i="2"/>
  <c r="DR174" i="2"/>
  <c r="DQ48" i="2"/>
  <c r="DR48" i="2"/>
  <c r="DP48" i="2"/>
  <c r="DO48" i="2"/>
  <c r="DU167" i="2"/>
  <c r="DQ136" i="2"/>
  <c r="DR136" i="2"/>
  <c r="DO136" i="2"/>
  <c r="DP136" i="2"/>
  <c r="DQ19" i="2"/>
  <c r="DO19" i="2"/>
  <c r="DP19" i="2"/>
  <c r="DR19" i="2"/>
  <c r="DQ50" i="2"/>
  <c r="DO50" i="2"/>
  <c r="DP50" i="2"/>
  <c r="DR50" i="2"/>
  <c r="DO105" i="2"/>
  <c r="DP105" i="2"/>
  <c r="DQ105" i="2"/>
  <c r="DR105" i="2"/>
  <c r="DU15" i="2"/>
  <c r="DU94" i="2"/>
  <c r="DO53" i="2"/>
  <c r="DQ53" i="2"/>
  <c r="DP53" i="2"/>
  <c r="DR53" i="2"/>
  <c r="DU142" i="2"/>
  <c r="DU158" i="2"/>
  <c r="DU62" i="2"/>
  <c r="DU24" i="2"/>
  <c r="DQ74" i="2"/>
  <c r="DR74" i="2"/>
  <c r="DO74" i="2"/>
  <c r="DP74" i="2"/>
  <c r="DO45" i="2"/>
  <c r="DP45" i="2"/>
  <c r="DR45" i="2"/>
  <c r="DQ45" i="2"/>
  <c r="DU69" i="2"/>
  <c r="DR184" i="2"/>
  <c r="DO184" i="2"/>
  <c r="DP184" i="2"/>
  <c r="DQ184" i="2"/>
  <c r="DQ183" i="2"/>
  <c r="DO183" i="2"/>
  <c r="DP183" i="2"/>
  <c r="DR183" i="2"/>
  <c r="DQ96" i="2"/>
  <c r="DR96" i="2"/>
  <c r="DO96" i="2"/>
  <c r="DP96" i="2"/>
  <c r="DO81" i="2"/>
  <c r="DP81" i="2"/>
  <c r="DQ81" i="2"/>
  <c r="DR81" i="2"/>
  <c r="DR39" i="2"/>
  <c r="DO39" i="2"/>
  <c r="DP39" i="2"/>
  <c r="DQ39" i="2"/>
  <c r="DQ66" i="2"/>
  <c r="DR66" i="2"/>
  <c r="DO66" i="2"/>
  <c r="DP66" i="2"/>
  <c r="DQ175" i="2"/>
  <c r="DO175" i="2"/>
  <c r="DP175" i="2"/>
  <c r="DR175" i="2"/>
  <c r="DO166" i="2"/>
  <c r="DP166" i="2"/>
  <c r="DR166" i="2"/>
  <c r="DQ166" i="2"/>
  <c r="DQ92" i="2"/>
  <c r="DR92" i="2"/>
  <c r="DO92" i="2"/>
  <c r="DP92" i="2"/>
  <c r="DO71" i="2"/>
  <c r="DP71" i="2"/>
  <c r="DQ71" i="2"/>
  <c r="DR71" i="2"/>
  <c r="DR32" i="2"/>
  <c r="DO32" i="2"/>
  <c r="DP32" i="2"/>
  <c r="DQ32" i="2"/>
  <c r="DQ100" i="2"/>
  <c r="DR100" i="2"/>
  <c r="DO100" i="2"/>
  <c r="DP100" i="2"/>
  <c r="DU126" i="2"/>
  <c r="DT117" i="2"/>
  <c r="DT49" i="2"/>
  <c r="DT128" i="2"/>
  <c r="DT42" i="2"/>
  <c r="DT174" i="2"/>
  <c r="DT200" i="2"/>
  <c r="DT48" i="2"/>
  <c r="DU110" i="2"/>
  <c r="DU85" i="2"/>
  <c r="DT136" i="2"/>
  <c r="DU113" i="2"/>
  <c r="DT19" i="2"/>
  <c r="DT173" i="2"/>
  <c r="DT50" i="2"/>
  <c r="DT105" i="2"/>
  <c r="DT31" i="2"/>
  <c r="DU146" i="2"/>
  <c r="DU164" i="2"/>
  <c r="DQ118" i="2"/>
  <c r="DR118" i="2"/>
  <c r="DO118" i="2"/>
  <c r="DP118" i="2"/>
  <c r="DT53" i="2"/>
  <c r="DT186" i="2"/>
  <c r="DQ70" i="2"/>
  <c r="DR70" i="2"/>
  <c r="DO70" i="2"/>
  <c r="DP70" i="2"/>
  <c r="DO125" i="2"/>
  <c r="DP125" i="2"/>
  <c r="DQ125" i="2"/>
  <c r="DR125" i="2"/>
  <c r="DO95" i="2"/>
  <c r="DP95" i="2"/>
  <c r="DQ95" i="2"/>
  <c r="DR95" i="2"/>
  <c r="DO57" i="2"/>
  <c r="DQ57" i="2"/>
  <c r="DR57" i="2"/>
  <c r="DP57" i="2"/>
  <c r="DR196" i="2"/>
  <c r="DQ196" i="2"/>
  <c r="DO196" i="2"/>
  <c r="DP196" i="2"/>
  <c r="DT149" i="2"/>
  <c r="DT61" i="2"/>
  <c r="DT89" i="2"/>
  <c r="DT74" i="2"/>
  <c r="DT21" i="2"/>
  <c r="DT45" i="2"/>
  <c r="DP197" i="2"/>
  <c r="DQ197" i="2"/>
  <c r="DR197" i="2"/>
  <c r="DO197" i="2"/>
  <c r="DP193" i="2"/>
  <c r="DO193" i="2"/>
  <c r="DQ193" i="2"/>
  <c r="DR193" i="2"/>
  <c r="DQ130" i="2"/>
  <c r="DR130" i="2"/>
  <c r="DO130" i="2"/>
  <c r="DP130" i="2"/>
  <c r="DO97" i="2"/>
  <c r="DP97" i="2"/>
  <c r="DQ97" i="2"/>
  <c r="DR97" i="2"/>
  <c r="DO59" i="2"/>
  <c r="DQ59" i="2"/>
  <c r="DR59" i="2"/>
  <c r="DP59" i="2"/>
  <c r="DQ140" i="2"/>
  <c r="DP140" i="2"/>
  <c r="DR140" i="2"/>
  <c r="DO140" i="2"/>
  <c r="DR43" i="2"/>
  <c r="DQ43" i="2"/>
  <c r="DP43" i="2"/>
  <c r="DO43" i="2"/>
  <c r="DQ120" i="2"/>
  <c r="DR120" i="2"/>
  <c r="DO120" i="2"/>
  <c r="DP120" i="2"/>
  <c r="DP27" i="2"/>
  <c r="DQ27" i="2"/>
  <c r="DR27" i="2"/>
  <c r="DO27" i="2"/>
  <c r="DU10" i="2"/>
  <c r="DU7" i="2"/>
  <c r="DU6" i="2"/>
  <c r="DU3" i="2"/>
  <c r="DP203" i="2" l="1"/>
  <c r="DR203" i="2"/>
  <c r="DO203" i="2"/>
  <c r="DQ203" i="2"/>
  <c r="DU53" i="2"/>
  <c r="DU51" i="2"/>
  <c r="DU150" i="2"/>
  <c r="DU45" i="2"/>
  <c r="DU61" i="2"/>
  <c r="DU31" i="2"/>
  <c r="DU19" i="2"/>
  <c r="DU48" i="2"/>
  <c r="DU42" i="2"/>
  <c r="DU198" i="2"/>
  <c r="DU165" i="2"/>
  <c r="DU34" i="2"/>
  <c r="DU195" i="2"/>
  <c r="DU192" i="2"/>
  <c r="DU173" i="2"/>
  <c r="DU117" i="2"/>
  <c r="DU149" i="2"/>
  <c r="DU105" i="2"/>
  <c r="DU128" i="2"/>
  <c r="DU108" i="2"/>
  <c r="DU188" i="2"/>
  <c r="DU73" i="2"/>
  <c r="DU114" i="2"/>
  <c r="DU89" i="2"/>
  <c r="DU136" i="2"/>
  <c r="DU106" i="2"/>
  <c r="DT203" i="2"/>
  <c r="DV203" i="2" s="1"/>
  <c r="DU21" i="2"/>
  <c r="DU200" i="2"/>
  <c r="DU74" i="2"/>
  <c r="DU186" i="2"/>
  <c r="DU50" i="2"/>
  <c r="DV185" i="2" s="1"/>
  <c r="DU174" i="2"/>
  <c r="DU49" i="2"/>
  <c r="DU190" i="2"/>
  <c r="DU56" i="2"/>
  <c r="DU80" i="2"/>
  <c r="DU87" i="2"/>
  <c r="DV168" i="2" l="1"/>
  <c r="DV186" i="2"/>
  <c r="DV110" i="2"/>
  <c r="DV97" i="2"/>
  <c r="DV11" i="2"/>
  <c r="DW11" i="2" s="1"/>
  <c r="DY11" i="2" s="1"/>
  <c r="G26" i="1" s="1"/>
  <c r="H26" i="1" s="1"/>
  <c r="DV99" i="2"/>
  <c r="DV38" i="2"/>
  <c r="DV103" i="2"/>
  <c r="DV119" i="2"/>
  <c r="DW119" i="2" s="1"/>
  <c r="DY119" i="2" s="1"/>
  <c r="G134" i="1" s="1"/>
  <c r="H134" i="1" s="1"/>
  <c r="DV24" i="2"/>
  <c r="DV20" i="2"/>
  <c r="DV49" i="2"/>
  <c r="DW49" i="2" s="1"/>
  <c r="DY49" i="2" s="1"/>
  <c r="G64" i="1" s="1"/>
  <c r="H64" i="1" s="1"/>
  <c r="DV123" i="2"/>
  <c r="DV54" i="2"/>
  <c r="DV68" i="2"/>
  <c r="DV132" i="2"/>
  <c r="DV4" i="2"/>
  <c r="DW4" i="2" s="1"/>
  <c r="DY4" i="2" s="1"/>
  <c r="G19" i="1" s="1"/>
  <c r="H19" i="1" s="1"/>
  <c r="DV3" i="2"/>
  <c r="DW3" i="2" s="1"/>
  <c r="DV163" i="2"/>
  <c r="DV100" i="2"/>
  <c r="DV43" i="2"/>
  <c r="DW43" i="2" s="1"/>
  <c r="DY43" i="2" s="1"/>
  <c r="G58" i="1" s="1"/>
  <c r="H58" i="1" s="1"/>
  <c r="DV139" i="2"/>
  <c r="DV173" i="2"/>
  <c r="DV59" i="2"/>
  <c r="DW59" i="2" s="1"/>
  <c r="DY59" i="2" s="1"/>
  <c r="G74" i="1" s="1"/>
  <c r="H74" i="1" s="1"/>
  <c r="DV88" i="2"/>
  <c r="DV72" i="2"/>
  <c r="DV152" i="2"/>
  <c r="DV135" i="2"/>
  <c r="DV71" i="2"/>
  <c r="DW71" i="2" s="1"/>
  <c r="DY71" i="2" s="1"/>
  <c r="G86" i="1" s="1"/>
  <c r="H86" i="1" s="1"/>
  <c r="DV124" i="2"/>
  <c r="DV69" i="2"/>
  <c r="DW69" i="2" s="1"/>
  <c r="DY69" i="2" s="1"/>
  <c r="G84" i="1" s="1"/>
  <c r="H84" i="1" s="1"/>
  <c r="DV2" i="2"/>
  <c r="DW2" i="2" s="1"/>
  <c r="DY2" i="2" s="1"/>
  <c r="G17" i="1" s="1"/>
  <c r="H17" i="1" s="1"/>
  <c r="DV7" i="2"/>
  <c r="DW7" i="2" s="1"/>
  <c r="DY7" i="2" s="1"/>
  <c r="G22" i="1" s="1"/>
  <c r="H22" i="1" s="1"/>
  <c r="DV95" i="2"/>
  <c r="DW95" i="2" s="1"/>
  <c r="DY95" i="2" s="1"/>
  <c r="G110" i="1" s="1"/>
  <c r="H110" i="1" s="1"/>
  <c r="DV140" i="2"/>
  <c r="DW140" i="2" s="1"/>
  <c r="DY140" i="2" s="1"/>
  <c r="G155" i="1" s="1"/>
  <c r="H155" i="1" s="1"/>
  <c r="DV87" i="2"/>
  <c r="DV80" i="2"/>
  <c r="DV56" i="2"/>
  <c r="DV160" i="2"/>
  <c r="DW160" i="2" s="1"/>
  <c r="DY160" i="2" s="1"/>
  <c r="G175" i="1" s="1"/>
  <c r="H175" i="1" s="1"/>
  <c r="DV78" i="2"/>
  <c r="DV162" i="2"/>
  <c r="DW162" i="2" s="1"/>
  <c r="DY162" i="2" s="1"/>
  <c r="G177" i="1" s="1"/>
  <c r="H177" i="1" s="1"/>
  <c r="DV65" i="2"/>
  <c r="DW65" i="2" s="1"/>
  <c r="DY65" i="2" s="1"/>
  <c r="G80" i="1" s="1"/>
  <c r="H80" i="1" s="1"/>
  <c r="DV101" i="2"/>
  <c r="DV167" i="2"/>
  <c r="DV115" i="2"/>
  <c r="DW115" i="2" s="1"/>
  <c r="DY115" i="2" s="1"/>
  <c r="G130" i="1" s="1"/>
  <c r="H130" i="1" s="1"/>
  <c r="DV50" i="2"/>
  <c r="DV153" i="2"/>
  <c r="DW153" i="2" s="1"/>
  <c r="DY153" i="2" s="1"/>
  <c r="G168" i="1" s="1"/>
  <c r="H168" i="1" s="1"/>
  <c r="DV113" i="2"/>
  <c r="DW113" i="2" s="1"/>
  <c r="DY113" i="2" s="1"/>
  <c r="G128" i="1" s="1"/>
  <c r="H128" i="1" s="1"/>
  <c r="DW20" i="2"/>
  <c r="DY20" i="2" s="1"/>
  <c r="G35" i="1" s="1"/>
  <c r="H35" i="1" s="1"/>
  <c r="DW24" i="2"/>
  <c r="DY24" i="2" s="1"/>
  <c r="G39" i="1" s="1"/>
  <c r="H39" i="1" s="1"/>
  <c r="DW38" i="2"/>
  <c r="DY38" i="2" s="1"/>
  <c r="G53" i="1" s="1"/>
  <c r="H53" i="1" s="1"/>
  <c r="DW50" i="2"/>
  <c r="DY50" i="2" s="1"/>
  <c r="G65" i="1" s="1"/>
  <c r="H65" i="1" s="1"/>
  <c r="DW54" i="2"/>
  <c r="DY54" i="2" s="1"/>
  <c r="G69" i="1" s="1"/>
  <c r="H69" i="1" s="1"/>
  <c r="DW56" i="2"/>
  <c r="DY56" i="2" s="1"/>
  <c r="G71" i="1" s="1"/>
  <c r="H71" i="1" s="1"/>
  <c r="DW68" i="2"/>
  <c r="DY68" i="2" s="1"/>
  <c r="G83" i="1" s="1"/>
  <c r="H83" i="1" s="1"/>
  <c r="DW72" i="2"/>
  <c r="DY72" i="2" s="1"/>
  <c r="G87" i="1" s="1"/>
  <c r="H87" i="1" s="1"/>
  <c r="DW78" i="2"/>
  <c r="DY78" i="2" s="1"/>
  <c r="G93" i="1" s="1"/>
  <c r="H93" i="1" s="1"/>
  <c r="DW80" i="2"/>
  <c r="DY80" i="2" s="1"/>
  <c r="G95" i="1" s="1"/>
  <c r="H95" i="1" s="1"/>
  <c r="DW87" i="2"/>
  <c r="DY87" i="2" s="1"/>
  <c r="G102" i="1" s="1"/>
  <c r="H102" i="1" s="1"/>
  <c r="DW88" i="2"/>
  <c r="DY88" i="2" s="1"/>
  <c r="G103" i="1" s="1"/>
  <c r="H103" i="1" s="1"/>
  <c r="DW97" i="2"/>
  <c r="DY97" i="2" s="1"/>
  <c r="G112" i="1" s="1"/>
  <c r="H112" i="1" s="1"/>
  <c r="DW99" i="2"/>
  <c r="DY99" i="2" s="1"/>
  <c r="G114" i="1" s="1"/>
  <c r="H114" i="1" s="1"/>
  <c r="DW100" i="2"/>
  <c r="DY100" i="2" s="1"/>
  <c r="G115" i="1" s="1"/>
  <c r="H115" i="1" s="1"/>
  <c r="DW101" i="2"/>
  <c r="DY101" i="2" s="1"/>
  <c r="G116" i="1" s="1"/>
  <c r="H116" i="1" s="1"/>
  <c r="DW103" i="2"/>
  <c r="DY103" i="2" s="1"/>
  <c r="G118" i="1" s="1"/>
  <c r="H118" i="1" s="1"/>
  <c r="DW110" i="2"/>
  <c r="DY110" i="2" s="1"/>
  <c r="G125" i="1" s="1"/>
  <c r="H125" i="1" s="1"/>
  <c r="DW123" i="2"/>
  <c r="DY123" i="2" s="1"/>
  <c r="G138" i="1" s="1"/>
  <c r="H138" i="1" s="1"/>
  <c r="DW124" i="2"/>
  <c r="DY124" i="2" s="1"/>
  <c r="G139" i="1" s="1"/>
  <c r="H139" i="1" s="1"/>
  <c r="DW132" i="2"/>
  <c r="DY132" i="2" s="1"/>
  <c r="G147" i="1" s="1"/>
  <c r="H147" i="1" s="1"/>
  <c r="DW135" i="2"/>
  <c r="DY135" i="2" s="1"/>
  <c r="G150" i="1" s="1"/>
  <c r="H150" i="1" s="1"/>
  <c r="DW186" i="2"/>
  <c r="DY186" i="2" s="1"/>
  <c r="G201" i="1" s="1"/>
  <c r="H201" i="1" s="1"/>
  <c r="DW152" i="2"/>
  <c r="DY152" i="2" s="1"/>
  <c r="G167" i="1" s="1"/>
  <c r="H167" i="1" s="1"/>
  <c r="DW173" i="2"/>
  <c r="DY173" i="2" s="1"/>
  <c r="G188" i="1" s="1"/>
  <c r="H188" i="1" s="1"/>
  <c r="DW185" i="2"/>
  <c r="DY185" i="2" s="1"/>
  <c r="G200" i="1" s="1"/>
  <c r="H200" i="1" s="1"/>
  <c r="DW201" i="2"/>
  <c r="DY201" i="2" s="1"/>
  <c r="DW139" i="2"/>
  <c r="DY139" i="2" s="1"/>
  <c r="G154" i="1" s="1"/>
  <c r="H154" i="1" s="1"/>
  <c r="DW168" i="2"/>
  <c r="DY168" i="2" s="1"/>
  <c r="G183" i="1" s="1"/>
  <c r="H183" i="1" s="1"/>
  <c r="DW163" i="2"/>
  <c r="DY163" i="2" s="1"/>
  <c r="G178" i="1" s="1"/>
  <c r="H178" i="1" s="1"/>
  <c r="DW167" i="2"/>
  <c r="DY167" i="2" s="1"/>
  <c r="G182" i="1" s="1"/>
  <c r="H182" i="1" s="1"/>
  <c r="DV106" i="2"/>
  <c r="DW106" i="2" s="1"/>
  <c r="DY106" i="2" s="1"/>
  <c r="G121" i="1" s="1"/>
  <c r="H121" i="1" s="1"/>
  <c r="DV157" i="2"/>
  <c r="DW157" i="2" s="1"/>
  <c r="DY157" i="2" s="1"/>
  <c r="G172" i="1" s="1"/>
  <c r="H172" i="1" s="1"/>
  <c r="DV89" i="2"/>
  <c r="DW89" i="2" s="1"/>
  <c r="DY89" i="2" s="1"/>
  <c r="G104" i="1" s="1"/>
  <c r="H104" i="1" s="1"/>
  <c r="DV30" i="2"/>
  <c r="DW30" i="2" s="1"/>
  <c r="DY30" i="2" s="1"/>
  <c r="G45" i="1" s="1"/>
  <c r="H45" i="1" s="1"/>
  <c r="DV154" i="2"/>
  <c r="DW154" i="2" s="1"/>
  <c r="DY154" i="2" s="1"/>
  <c r="G169" i="1" s="1"/>
  <c r="H169" i="1" s="1"/>
  <c r="DV70" i="2"/>
  <c r="DW70" i="2" s="1"/>
  <c r="DY70" i="2" s="1"/>
  <c r="G85" i="1" s="1"/>
  <c r="H85" i="1" s="1"/>
  <c r="DV120" i="2"/>
  <c r="DW120" i="2" s="1"/>
  <c r="DY120" i="2" s="1"/>
  <c r="G135" i="1" s="1"/>
  <c r="H135" i="1" s="1"/>
  <c r="DV114" i="2"/>
  <c r="DW114" i="2" s="1"/>
  <c r="DY114" i="2" s="1"/>
  <c r="G129" i="1" s="1"/>
  <c r="H129" i="1" s="1"/>
  <c r="DV108" i="2"/>
  <c r="DW108" i="2" s="1"/>
  <c r="DY108" i="2" s="1"/>
  <c r="G123" i="1" s="1"/>
  <c r="H123" i="1" s="1"/>
  <c r="DV93" i="2"/>
  <c r="DW93" i="2" s="1"/>
  <c r="DY93" i="2" s="1"/>
  <c r="G108" i="1" s="1"/>
  <c r="H108" i="1" s="1"/>
  <c r="DV60" i="2"/>
  <c r="DW60" i="2" s="1"/>
  <c r="DY60" i="2" s="1"/>
  <c r="G75" i="1" s="1"/>
  <c r="H75" i="1" s="1"/>
  <c r="DV137" i="2"/>
  <c r="DW137" i="2" s="1"/>
  <c r="DY137" i="2" s="1"/>
  <c r="G152" i="1" s="1"/>
  <c r="H152" i="1" s="1"/>
  <c r="DV128" i="2"/>
  <c r="DW128" i="2" s="1"/>
  <c r="DY128" i="2" s="1"/>
  <c r="G143" i="1" s="1"/>
  <c r="H143" i="1" s="1"/>
  <c r="DV149" i="2"/>
  <c r="DW149" i="2" s="1"/>
  <c r="DY149" i="2" s="1"/>
  <c r="G164" i="1" s="1"/>
  <c r="H164" i="1" s="1"/>
  <c r="DV170" i="2"/>
  <c r="DW170" i="2" s="1"/>
  <c r="DY170" i="2" s="1"/>
  <c r="G185" i="1" s="1"/>
  <c r="H185" i="1" s="1"/>
  <c r="DV84" i="2"/>
  <c r="DW84" i="2" s="1"/>
  <c r="DY84" i="2" s="1"/>
  <c r="G99" i="1" s="1"/>
  <c r="H99" i="1" s="1"/>
  <c r="DV176" i="2"/>
  <c r="DW176" i="2" s="1"/>
  <c r="DY176" i="2" s="1"/>
  <c r="G191" i="1" s="1"/>
  <c r="H191" i="1" s="1"/>
  <c r="DV165" i="2"/>
  <c r="DW165" i="2" s="1"/>
  <c r="DY165" i="2" s="1"/>
  <c r="G180" i="1" s="1"/>
  <c r="H180" i="1" s="1"/>
  <c r="DV187" i="2"/>
  <c r="DW187" i="2" s="1"/>
  <c r="DY187" i="2" s="1"/>
  <c r="G202" i="1" s="1"/>
  <c r="H202" i="1" s="1"/>
  <c r="DV29" i="2"/>
  <c r="DW29" i="2" s="1"/>
  <c r="DY29" i="2" s="1"/>
  <c r="G44" i="1" s="1"/>
  <c r="H44" i="1" s="1"/>
  <c r="DV37" i="2"/>
  <c r="DW37" i="2" s="1"/>
  <c r="DY37" i="2" s="1"/>
  <c r="G52" i="1" s="1"/>
  <c r="H52" i="1" s="1"/>
  <c r="DV26" i="2"/>
  <c r="DW26" i="2" s="1"/>
  <c r="DY26" i="2" s="1"/>
  <c r="G41" i="1" s="1"/>
  <c r="H41" i="1" s="1"/>
  <c r="DV55" i="2"/>
  <c r="DW55" i="2" s="1"/>
  <c r="DY55" i="2" s="1"/>
  <c r="G70" i="1" s="1"/>
  <c r="H70" i="1" s="1"/>
  <c r="DV142" i="2"/>
  <c r="DW142" i="2" s="1"/>
  <c r="DY142" i="2" s="1"/>
  <c r="G157" i="1" s="1"/>
  <c r="H157" i="1" s="1"/>
  <c r="DV126" i="2"/>
  <c r="DW126" i="2" s="1"/>
  <c r="DY126" i="2" s="1"/>
  <c r="G141" i="1" s="1"/>
  <c r="H141" i="1" s="1"/>
  <c r="DV182" i="2"/>
  <c r="DW182" i="2" s="1"/>
  <c r="DY182" i="2" s="1"/>
  <c r="G197" i="1" s="1"/>
  <c r="H197" i="1" s="1"/>
  <c r="DV181" i="2"/>
  <c r="DW181" i="2" s="1"/>
  <c r="DY181" i="2" s="1"/>
  <c r="G196" i="1" s="1"/>
  <c r="H196" i="1" s="1"/>
  <c r="DV125" i="2"/>
  <c r="DW125" i="2" s="1"/>
  <c r="DY125" i="2" s="1"/>
  <c r="G140" i="1" s="1"/>
  <c r="H140" i="1" s="1"/>
  <c r="DV83" i="2"/>
  <c r="DW83" i="2" s="1"/>
  <c r="DY83" i="2" s="1"/>
  <c r="G98" i="1" s="1"/>
  <c r="H98" i="1" s="1"/>
  <c r="DV199" i="2"/>
  <c r="DW199" i="2" s="1"/>
  <c r="DY199" i="2" s="1"/>
  <c r="G214" i="1" s="1"/>
  <c r="H214" i="1" s="1"/>
  <c r="DV53" i="2"/>
  <c r="DW53" i="2" s="1"/>
  <c r="DY53" i="2" s="1"/>
  <c r="G68" i="1" s="1"/>
  <c r="H68" i="1" s="1"/>
  <c r="DV171" i="2"/>
  <c r="DW171" i="2" s="1"/>
  <c r="DY171" i="2" s="1"/>
  <c r="G186" i="1" s="1"/>
  <c r="H186" i="1" s="1"/>
  <c r="DV73" i="2"/>
  <c r="DW73" i="2" s="1"/>
  <c r="DY73" i="2" s="1"/>
  <c r="G88" i="1" s="1"/>
  <c r="H88" i="1" s="1"/>
  <c r="DV109" i="2"/>
  <c r="DW109" i="2" s="1"/>
  <c r="DY109" i="2" s="1"/>
  <c r="G124" i="1" s="1"/>
  <c r="H124" i="1" s="1"/>
  <c r="DV13" i="2"/>
  <c r="DW13" i="2" s="1"/>
  <c r="DY13" i="2" s="1"/>
  <c r="G28" i="1" s="1"/>
  <c r="H28" i="1" s="1"/>
  <c r="DV161" i="2"/>
  <c r="DW161" i="2" s="1"/>
  <c r="DY161" i="2" s="1"/>
  <c r="G176" i="1" s="1"/>
  <c r="H176" i="1" s="1"/>
  <c r="DV195" i="2"/>
  <c r="DW195" i="2" s="1"/>
  <c r="DY195" i="2" s="1"/>
  <c r="G210" i="1" s="1"/>
  <c r="H210" i="1" s="1"/>
  <c r="DV28" i="2"/>
  <c r="DW28" i="2" s="1"/>
  <c r="DY28" i="2" s="1"/>
  <c r="G43" i="1" s="1"/>
  <c r="H43" i="1" s="1"/>
  <c r="DV61" i="2"/>
  <c r="DW61" i="2" s="1"/>
  <c r="DY61" i="2" s="1"/>
  <c r="G76" i="1" s="1"/>
  <c r="H76" i="1" s="1"/>
  <c r="DV52" i="2"/>
  <c r="DW52" i="2" s="1"/>
  <c r="DY52" i="2" s="1"/>
  <c r="G67" i="1" s="1"/>
  <c r="H67" i="1" s="1"/>
  <c r="DV6" i="2"/>
  <c r="DW6" i="2" s="1"/>
  <c r="DY6" i="2" s="1"/>
  <c r="G21" i="1" s="1"/>
  <c r="H21" i="1" s="1"/>
  <c r="DV194" i="2"/>
  <c r="DW194" i="2" s="1"/>
  <c r="DY194" i="2" s="1"/>
  <c r="G209" i="1" s="1"/>
  <c r="H209" i="1" s="1"/>
  <c r="DV148" i="2"/>
  <c r="DW148" i="2" s="1"/>
  <c r="DY148" i="2" s="1"/>
  <c r="G163" i="1" s="1"/>
  <c r="H163" i="1" s="1"/>
  <c r="DV39" i="2"/>
  <c r="DW39" i="2" s="1"/>
  <c r="DY39" i="2" s="1"/>
  <c r="G54" i="1" s="1"/>
  <c r="H54" i="1" s="1"/>
  <c r="DV174" i="2"/>
  <c r="DW174" i="2" s="1"/>
  <c r="DY174" i="2" s="1"/>
  <c r="G189" i="1" s="1"/>
  <c r="H189" i="1" s="1"/>
  <c r="DV57" i="2"/>
  <c r="DW57" i="2" s="1"/>
  <c r="DY57" i="2" s="1"/>
  <c r="G72" i="1" s="1"/>
  <c r="H72" i="1" s="1"/>
  <c r="DV75" i="2"/>
  <c r="DW75" i="2" s="1"/>
  <c r="DY75" i="2" s="1"/>
  <c r="G90" i="1" s="1"/>
  <c r="H90" i="1" s="1"/>
  <c r="DV183" i="2"/>
  <c r="DW183" i="2" s="1"/>
  <c r="DY183" i="2" s="1"/>
  <c r="G198" i="1" s="1"/>
  <c r="H198" i="1" s="1"/>
  <c r="DV41" i="2"/>
  <c r="DW41" i="2" s="1"/>
  <c r="DY41" i="2" s="1"/>
  <c r="G56" i="1" s="1"/>
  <c r="H56" i="1" s="1"/>
  <c r="DV196" i="2"/>
  <c r="DW196" i="2" s="1"/>
  <c r="DY196" i="2" s="1"/>
  <c r="G211" i="1" s="1"/>
  <c r="H211" i="1" s="1"/>
  <c r="DV67" i="2"/>
  <c r="DW67" i="2" s="1"/>
  <c r="DY67" i="2" s="1"/>
  <c r="G82" i="1" s="1"/>
  <c r="H82" i="1" s="1"/>
  <c r="DV188" i="2"/>
  <c r="DW188" i="2" s="1"/>
  <c r="DY188" i="2" s="1"/>
  <c r="G203" i="1" s="1"/>
  <c r="H203" i="1" s="1"/>
  <c r="DV143" i="2"/>
  <c r="DW143" i="2" s="1"/>
  <c r="DY143" i="2" s="1"/>
  <c r="G158" i="1" s="1"/>
  <c r="H158" i="1" s="1"/>
  <c r="DV35" i="2"/>
  <c r="DW35" i="2" s="1"/>
  <c r="DY35" i="2" s="1"/>
  <c r="G50" i="1" s="1"/>
  <c r="H50" i="1" s="1"/>
  <c r="DV15" i="2"/>
  <c r="DW15" i="2" s="1"/>
  <c r="DY15" i="2" s="1"/>
  <c r="G30" i="1" s="1"/>
  <c r="H30" i="1" s="1"/>
  <c r="DV117" i="2"/>
  <c r="DW117" i="2" s="1"/>
  <c r="DY117" i="2" s="1"/>
  <c r="G132" i="1" s="1"/>
  <c r="H132" i="1" s="1"/>
  <c r="DV122" i="2"/>
  <c r="DW122" i="2" s="1"/>
  <c r="DY122" i="2" s="1"/>
  <c r="G137" i="1" s="1"/>
  <c r="H137" i="1" s="1"/>
  <c r="DV197" i="2"/>
  <c r="DW197" i="2" s="1"/>
  <c r="DY197" i="2" s="1"/>
  <c r="G212" i="1" s="1"/>
  <c r="H212" i="1" s="1"/>
  <c r="DV17" i="2"/>
  <c r="DW17" i="2" s="1"/>
  <c r="DY17" i="2" s="1"/>
  <c r="G32" i="1" s="1"/>
  <c r="H32" i="1" s="1"/>
  <c r="DV191" i="2"/>
  <c r="DW191" i="2" s="1"/>
  <c r="DY191" i="2" s="1"/>
  <c r="G206" i="1" s="1"/>
  <c r="H206" i="1" s="1"/>
  <c r="DV34" i="2"/>
  <c r="DW34" i="2" s="1"/>
  <c r="DY34" i="2" s="1"/>
  <c r="G49" i="1" s="1"/>
  <c r="H49" i="1" s="1"/>
  <c r="DV96" i="2"/>
  <c r="DW96" i="2" s="1"/>
  <c r="DY96" i="2" s="1"/>
  <c r="G111" i="1" s="1"/>
  <c r="H111" i="1" s="1"/>
  <c r="DV133" i="2"/>
  <c r="DW133" i="2" s="1"/>
  <c r="DY133" i="2" s="1"/>
  <c r="G148" i="1" s="1"/>
  <c r="H148" i="1" s="1"/>
  <c r="DV46" i="2"/>
  <c r="DW46" i="2" s="1"/>
  <c r="DY46" i="2" s="1"/>
  <c r="G61" i="1" s="1"/>
  <c r="H61" i="1" s="1"/>
  <c r="DV90" i="2"/>
  <c r="DW90" i="2" s="1"/>
  <c r="DY90" i="2" s="1"/>
  <c r="G105" i="1" s="1"/>
  <c r="H105" i="1" s="1"/>
  <c r="DV175" i="2"/>
  <c r="DW175" i="2" s="1"/>
  <c r="DY175" i="2" s="1"/>
  <c r="G190" i="1" s="1"/>
  <c r="H190" i="1" s="1"/>
  <c r="DV62" i="2"/>
  <c r="DW62" i="2" s="1"/>
  <c r="DY62" i="2" s="1"/>
  <c r="G77" i="1" s="1"/>
  <c r="H77" i="1" s="1"/>
  <c r="DV42" i="2"/>
  <c r="DW42" i="2" s="1"/>
  <c r="DY42" i="2" s="1"/>
  <c r="G57" i="1" s="1"/>
  <c r="H57" i="1" s="1"/>
  <c r="DV85" i="2"/>
  <c r="DW85" i="2" s="1"/>
  <c r="DY85" i="2" s="1"/>
  <c r="G100" i="1" s="1"/>
  <c r="H100" i="1" s="1"/>
  <c r="DV31" i="2"/>
  <c r="DW31" i="2" s="1"/>
  <c r="DY31" i="2" s="1"/>
  <c r="G46" i="1" s="1"/>
  <c r="H46" i="1" s="1"/>
  <c r="DV45" i="2"/>
  <c r="DW45" i="2" s="1"/>
  <c r="DY45" i="2" s="1"/>
  <c r="G60" i="1" s="1"/>
  <c r="H60" i="1" s="1"/>
  <c r="DV184" i="2"/>
  <c r="DW184" i="2" s="1"/>
  <c r="DY184" i="2" s="1"/>
  <c r="G199" i="1" s="1"/>
  <c r="H199" i="1" s="1"/>
  <c r="DV156" i="2"/>
  <c r="DW156" i="2" s="1"/>
  <c r="DY156" i="2" s="1"/>
  <c r="G171" i="1" s="1"/>
  <c r="H171" i="1" s="1"/>
  <c r="DV51" i="2"/>
  <c r="DW51" i="2" s="1"/>
  <c r="DY51" i="2" s="1"/>
  <c r="G66" i="1" s="1"/>
  <c r="H66" i="1" s="1"/>
  <c r="DV104" i="2"/>
  <c r="DW104" i="2" s="1"/>
  <c r="DY104" i="2" s="1"/>
  <c r="G119" i="1" s="1"/>
  <c r="H119" i="1" s="1"/>
  <c r="DV172" i="2"/>
  <c r="DW172" i="2" s="1"/>
  <c r="DY172" i="2" s="1"/>
  <c r="G187" i="1" s="1"/>
  <c r="H187" i="1" s="1"/>
  <c r="DV151" i="2"/>
  <c r="DW151" i="2" s="1"/>
  <c r="DY151" i="2" s="1"/>
  <c r="G166" i="1" s="1"/>
  <c r="H166" i="1" s="1"/>
  <c r="DV79" i="2"/>
  <c r="DW79" i="2" s="1"/>
  <c r="DY79" i="2" s="1"/>
  <c r="G94" i="1" s="1"/>
  <c r="H94" i="1" s="1"/>
  <c r="DV118" i="2"/>
  <c r="DW118" i="2" s="1"/>
  <c r="DY118" i="2" s="1"/>
  <c r="G133" i="1" s="1"/>
  <c r="H133" i="1" s="1"/>
  <c r="DV177" i="2"/>
  <c r="DW177" i="2" s="1"/>
  <c r="DY177" i="2" s="1"/>
  <c r="G192" i="1" s="1"/>
  <c r="H192" i="1" s="1"/>
  <c r="DV112" i="2"/>
  <c r="DW112" i="2" s="1"/>
  <c r="DY112" i="2" s="1"/>
  <c r="G127" i="1" s="1"/>
  <c r="H127" i="1" s="1"/>
  <c r="DV40" i="2"/>
  <c r="DW40" i="2" s="1"/>
  <c r="DY40" i="2" s="1"/>
  <c r="G55" i="1" s="1"/>
  <c r="H55" i="1" s="1"/>
  <c r="DV189" i="2"/>
  <c r="DW189" i="2" s="1"/>
  <c r="DY189" i="2" s="1"/>
  <c r="G204" i="1" s="1"/>
  <c r="H204" i="1" s="1"/>
  <c r="DV192" i="2"/>
  <c r="DW192" i="2" s="1"/>
  <c r="DY192" i="2" s="1"/>
  <c r="G207" i="1" s="1"/>
  <c r="H207" i="1" s="1"/>
  <c r="DV25" i="2"/>
  <c r="DW25" i="2" s="1"/>
  <c r="DY25" i="2" s="1"/>
  <c r="G40" i="1" s="1"/>
  <c r="H40" i="1" s="1"/>
  <c r="DV64" i="2"/>
  <c r="DW64" i="2" s="1"/>
  <c r="DY64" i="2" s="1"/>
  <c r="G79" i="1" s="1"/>
  <c r="H79" i="1" s="1"/>
  <c r="DV48" i="2"/>
  <c r="DW48" i="2" s="1"/>
  <c r="DY48" i="2" s="1"/>
  <c r="G63" i="1" s="1"/>
  <c r="H63" i="1" s="1"/>
  <c r="DV16" i="2"/>
  <c r="DW16" i="2" s="1"/>
  <c r="DY16" i="2" s="1"/>
  <c r="G31" i="1" s="1"/>
  <c r="H31" i="1" s="1"/>
  <c r="DV150" i="2"/>
  <c r="DW150" i="2" s="1"/>
  <c r="DY150" i="2" s="1"/>
  <c r="G165" i="1" s="1"/>
  <c r="H165" i="1" s="1"/>
  <c r="DV147" i="2"/>
  <c r="DW147" i="2" s="1"/>
  <c r="DY147" i="2" s="1"/>
  <c r="G162" i="1" s="1"/>
  <c r="H162" i="1" s="1"/>
  <c r="DV10" i="2"/>
  <c r="DW10" i="2" s="1"/>
  <c r="DY10" i="2" s="1"/>
  <c r="G25" i="1" s="1"/>
  <c r="H25" i="1" s="1"/>
  <c r="DV127" i="2"/>
  <c r="DW127" i="2" s="1"/>
  <c r="DY127" i="2" s="1"/>
  <c r="G142" i="1" s="1"/>
  <c r="H142" i="1" s="1"/>
  <c r="DV180" i="2"/>
  <c r="DW180" i="2" s="1"/>
  <c r="DY180" i="2" s="1"/>
  <c r="G195" i="1" s="1"/>
  <c r="H195" i="1" s="1"/>
  <c r="DV76" i="2"/>
  <c r="DW76" i="2" s="1"/>
  <c r="DY76" i="2" s="1"/>
  <c r="G91" i="1" s="1"/>
  <c r="H91" i="1" s="1"/>
  <c r="DV155" i="2"/>
  <c r="DW155" i="2" s="1"/>
  <c r="DY155" i="2" s="1"/>
  <c r="G170" i="1" s="1"/>
  <c r="H170" i="1" s="1"/>
  <c r="DV94" i="2"/>
  <c r="DW94" i="2" s="1"/>
  <c r="DY94" i="2" s="1"/>
  <c r="G109" i="1" s="1"/>
  <c r="H109" i="1" s="1"/>
  <c r="DV82" i="2"/>
  <c r="DW82" i="2" s="1"/>
  <c r="DY82" i="2" s="1"/>
  <c r="G97" i="1" s="1"/>
  <c r="H97" i="1" s="1"/>
  <c r="DV74" i="2"/>
  <c r="DW74" i="2" s="1"/>
  <c r="DY74" i="2" s="1"/>
  <c r="G89" i="1" s="1"/>
  <c r="H89" i="1" s="1"/>
  <c r="DV21" i="2"/>
  <c r="DW21" i="2" s="1"/>
  <c r="DY21" i="2" s="1"/>
  <c r="G36" i="1" s="1"/>
  <c r="H36" i="1" s="1"/>
  <c r="DV5" i="2"/>
  <c r="DW5" i="2" s="1"/>
  <c r="DY5" i="2" s="1"/>
  <c r="G20" i="1" s="1"/>
  <c r="H20" i="1" s="1"/>
  <c r="DV8" i="2"/>
  <c r="DW8" i="2" s="1"/>
  <c r="DY8" i="2" s="1"/>
  <c r="G23" i="1" s="1"/>
  <c r="H23" i="1" s="1"/>
  <c r="DV9" i="2"/>
  <c r="DW9" i="2" s="1"/>
  <c r="DY9" i="2" s="1"/>
  <c r="G24" i="1" s="1"/>
  <c r="H24" i="1" s="1"/>
  <c r="DV193" i="2"/>
  <c r="DW193" i="2" s="1"/>
  <c r="DY193" i="2" s="1"/>
  <c r="G208" i="1" s="1"/>
  <c r="H208" i="1" s="1"/>
  <c r="DV159" i="2"/>
  <c r="DW159" i="2" s="1"/>
  <c r="DY159" i="2" s="1"/>
  <c r="G174" i="1" s="1"/>
  <c r="H174" i="1" s="1"/>
  <c r="DV44" i="2"/>
  <c r="DW44" i="2" s="1"/>
  <c r="DY44" i="2" s="1"/>
  <c r="G59" i="1" s="1"/>
  <c r="H59" i="1" s="1"/>
  <c r="DV58" i="2"/>
  <c r="DW58" i="2" s="1"/>
  <c r="DY58" i="2" s="1"/>
  <c r="G73" i="1" s="1"/>
  <c r="H73" i="1" s="1"/>
  <c r="DV190" i="2"/>
  <c r="DW190" i="2" s="1"/>
  <c r="DY190" i="2" s="1"/>
  <c r="G205" i="1" s="1"/>
  <c r="H205" i="1" s="1"/>
  <c r="DV66" i="2"/>
  <c r="DW66" i="2" s="1"/>
  <c r="DY66" i="2" s="1"/>
  <c r="G81" i="1" s="1"/>
  <c r="H81" i="1" s="1"/>
  <c r="DV23" i="2"/>
  <c r="DW23" i="2" s="1"/>
  <c r="DY23" i="2" s="1"/>
  <c r="G38" i="1" s="1"/>
  <c r="H38" i="1" s="1"/>
  <c r="DV134" i="2"/>
  <c r="DW134" i="2" s="1"/>
  <c r="DY134" i="2" s="1"/>
  <c r="G149" i="1" s="1"/>
  <c r="H149" i="1" s="1"/>
  <c r="DV98" i="2"/>
  <c r="DW98" i="2" s="1"/>
  <c r="DY98" i="2" s="1"/>
  <c r="G113" i="1" s="1"/>
  <c r="H113" i="1" s="1"/>
  <c r="DV92" i="2"/>
  <c r="DW92" i="2" s="1"/>
  <c r="DY92" i="2" s="1"/>
  <c r="G107" i="1" s="1"/>
  <c r="H107" i="1" s="1"/>
  <c r="DV158" i="2"/>
  <c r="DW158" i="2" s="1"/>
  <c r="DY158" i="2" s="1"/>
  <c r="G173" i="1" s="1"/>
  <c r="H173" i="1" s="1"/>
  <c r="DV18" i="2"/>
  <c r="DW18" i="2" s="1"/>
  <c r="DY18" i="2" s="1"/>
  <c r="G33" i="1" s="1"/>
  <c r="H33" i="1" s="1"/>
  <c r="DV146" i="2"/>
  <c r="DW146" i="2" s="1"/>
  <c r="DY146" i="2" s="1"/>
  <c r="G161" i="1" s="1"/>
  <c r="H161" i="1" s="1"/>
  <c r="DV200" i="2"/>
  <c r="DW200" i="2" s="1"/>
  <c r="DY200" i="2" s="1"/>
  <c r="DV63" i="2"/>
  <c r="DW63" i="2" s="1"/>
  <c r="DY63" i="2" s="1"/>
  <c r="G78" i="1" s="1"/>
  <c r="H78" i="1" s="1"/>
  <c r="DV145" i="2"/>
  <c r="DW145" i="2" s="1"/>
  <c r="DY145" i="2" s="1"/>
  <c r="G160" i="1" s="1"/>
  <c r="H160" i="1" s="1"/>
  <c r="DV136" i="2"/>
  <c r="DW136" i="2" s="1"/>
  <c r="DY136" i="2" s="1"/>
  <c r="G151" i="1" s="1"/>
  <c r="H151" i="1" s="1"/>
  <c r="DV121" i="2"/>
  <c r="DW121" i="2" s="1"/>
  <c r="DY121" i="2" s="1"/>
  <c r="G136" i="1" s="1"/>
  <c r="H136" i="1" s="1"/>
  <c r="DV166" i="2"/>
  <c r="DW166" i="2" s="1"/>
  <c r="DY166" i="2" s="1"/>
  <c r="G181" i="1" s="1"/>
  <c r="H181" i="1" s="1"/>
  <c r="DV144" i="2"/>
  <c r="DW144" i="2" s="1"/>
  <c r="DY144" i="2" s="1"/>
  <c r="G159" i="1" s="1"/>
  <c r="H159" i="1" s="1"/>
  <c r="DV77" i="2"/>
  <c r="DW77" i="2" s="1"/>
  <c r="DY77" i="2" s="1"/>
  <c r="G92" i="1" s="1"/>
  <c r="H92" i="1" s="1"/>
  <c r="DV33" i="2"/>
  <c r="DW33" i="2" s="1"/>
  <c r="DY33" i="2" s="1"/>
  <c r="G48" i="1" s="1"/>
  <c r="H48" i="1" s="1"/>
  <c r="DV36" i="2"/>
  <c r="DW36" i="2" s="1"/>
  <c r="DY36" i="2" s="1"/>
  <c r="G51" i="1" s="1"/>
  <c r="H51" i="1" s="1"/>
  <c r="DV179" i="2"/>
  <c r="DW179" i="2" s="1"/>
  <c r="DY179" i="2" s="1"/>
  <c r="G194" i="1" s="1"/>
  <c r="H194" i="1" s="1"/>
  <c r="DV91" i="2"/>
  <c r="DW91" i="2" s="1"/>
  <c r="DY91" i="2" s="1"/>
  <c r="G106" i="1" s="1"/>
  <c r="H106" i="1" s="1"/>
  <c r="DV102" i="2"/>
  <c r="DW102" i="2" s="1"/>
  <c r="DY102" i="2" s="1"/>
  <c r="G117" i="1" s="1"/>
  <c r="H117" i="1" s="1"/>
  <c r="DV116" i="2"/>
  <c r="DW116" i="2" s="1"/>
  <c r="DY116" i="2" s="1"/>
  <c r="G131" i="1" s="1"/>
  <c r="H131" i="1" s="1"/>
  <c r="DV105" i="2"/>
  <c r="DW105" i="2" s="1"/>
  <c r="DY105" i="2" s="1"/>
  <c r="G120" i="1" s="1"/>
  <c r="H120" i="1" s="1"/>
  <c r="DV14" i="2"/>
  <c r="DW14" i="2" s="1"/>
  <c r="DY14" i="2" s="1"/>
  <c r="G29" i="1" s="1"/>
  <c r="H29" i="1" s="1"/>
  <c r="DV107" i="2"/>
  <c r="DW107" i="2" s="1"/>
  <c r="DY107" i="2" s="1"/>
  <c r="G122" i="1" s="1"/>
  <c r="H122" i="1" s="1"/>
  <c r="DV130" i="2"/>
  <c r="DW130" i="2" s="1"/>
  <c r="DY130" i="2" s="1"/>
  <c r="G145" i="1" s="1"/>
  <c r="H145" i="1" s="1"/>
  <c r="DV129" i="2"/>
  <c r="DW129" i="2" s="1"/>
  <c r="DY129" i="2" s="1"/>
  <c r="G144" i="1" s="1"/>
  <c r="H144" i="1" s="1"/>
  <c r="DV22" i="2"/>
  <c r="DW22" i="2" s="1"/>
  <c r="DY22" i="2" s="1"/>
  <c r="G37" i="1" s="1"/>
  <c r="H37" i="1" s="1"/>
  <c r="DV198" i="2"/>
  <c r="DW198" i="2" s="1"/>
  <c r="DY198" i="2" s="1"/>
  <c r="G213" i="1" s="1"/>
  <c r="H213" i="1" s="1"/>
  <c r="DV32" i="2"/>
  <c r="DW32" i="2" s="1"/>
  <c r="DY32" i="2" s="1"/>
  <c r="G47" i="1" s="1"/>
  <c r="H47" i="1" s="1"/>
  <c r="DV178" i="2"/>
  <c r="DW178" i="2" s="1"/>
  <c r="DY178" i="2" s="1"/>
  <c r="G193" i="1" s="1"/>
  <c r="H193" i="1" s="1"/>
  <c r="DV169" i="2"/>
  <c r="DW169" i="2" s="1"/>
  <c r="DY169" i="2" s="1"/>
  <c r="G184" i="1" s="1"/>
  <c r="H184" i="1" s="1"/>
  <c r="DV141" i="2"/>
  <c r="DW141" i="2" s="1"/>
  <c r="DY141" i="2" s="1"/>
  <c r="G156" i="1" s="1"/>
  <c r="H156" i="1" s="1"/>
  <c r="DV47" i="2"/>
  <c r="DW47" i="2" s="1"/>
  <c r="DY47" i="2" s="1"/>
  <c r="G62" i="1" s="1"/>
  <c r="H62" i="1" s="1"/>
  <c r="DV86" i="2"/>
  <c r="DW86" i="2" s="1"/>
  <c r="DY86" i="2" s="1"/>
  <c r="G101" i="1" s="1"/>
  <c r="H101" i="1" s="1"/>
  <c r="DV19" i="2"/>
  <c r="DW19" i="2" s="1"/>
  <c r="DY19" i="2" s="1"/>
  <c r="G34" i="1" s="1"/>
  <c r="H34" i="1" s="1"/>
  <c r="DV12" i="2"/>
  <c r="DW12" i="2" s="1"/>
  <c r="DY12" i="2" s="1"/>
  <c r="G27" i="1" s="1"/>
  <c r="H27" i="1" s="1"/>
  <c r="DV164" i="2"/>
  <c r="DW164" i="2" s="1"/>
  <c r="DY164" i="2" s="1"/>
  <c r="G179" i="1" s="1"/>
  <c r="H179" i="1" s="1"/>
  <c r="DV81" i="2"/>
  <c r="DW81" i="2" s="1"/>
  <c r="DY81" i="2" s="1"/>
  <c r="G96" i="1" s="1"/>
  <c r="H96" i="1" s="1"/>
  <c r="DV131" i="2"/>
  <c r="DW131" i="2" s="1"/>
  <c r="DY131" i="2" s="1"/>
  <c r="G146" i="1" s="1"/>
  <c r="H146" i="1" s="1"/>
  <c r="DV27" i="2"/>
  <c r="DW27" i="2" s="1"/>
  <c r="DY27" i="2" s="1"/>
  <c r="G42" i="1" s="1"/>
  <c r="H42" i="1" s="1"/>
  <c r="DV111" i="2"/>
  <c r="DW111" i="2" s="1"/>
  <c r="DY111" i="2" s="1"/>
  <c r="G126" i="1" s="1"/>
  <c r="H126" i="1" s="1"/>
  <c r="DV201" i="2"/>
  <c r="DV138" i="2"/>
  <c r="DW138" i="2" s="1"/>
  <c r="DY138" i="2" s="1"/>
  <c r="G153" i="1" s="1"/>
  <c r="H153" i="1" s="1"/>
  <c r="DY3" i="2"/>
  <c r="DY203" i="2" l="1"/>
  <c r="G18" i="1"/>
  <c r="H18" i="1" s="1"/>
  <c r="E6" i="1" s="1"/>
</calcChain>
</file>

<file path=xl/comments1.xml><?xml version="1.0" encoding="utf-8"?>
<comments xmlns="http://schemas.openxmlformats.org/spreadsheetml/2006/main">
  <authors>
    <author>Stein Zweistra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Percentage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 xml:space="preserve">Maandelijkse kosten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Vergoeding totale looptijd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Maximale bemid. kosten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Bemid. kosten rekenen over het vermogen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GA: Deel A van de gemeenschappelijke afloscapaciteit en het gemeenschappelijk vermogen
GB: Deel B van de gemeenschappelijke afloscapaciteit en het gemeenschappelijk vermogen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pA: schuld van A voor huwelijk
pB: schuld van B voor huwelijk
Gvg: gemeenschapsschuld
Gvg-A: gemeenschapsschuld waar A aansprakelijk voor is
Gvg-B: gemeenschapsschuld waar B aansprakelijk voor is</t>
        </r>
      </text>
    </comment>
  </commentList>
</comments>
</file>

<file path=xl/sharedStrings.xml><?xml version="1.0" encoding="utf-8"?>
<sst xmlns="http://schemas.openxmlformats.org/spreadsheetml/2006/main" count="152" uniqueCount="72">
  <si>
    <t>Vermogen A</t>
  </si>
  <si>
    <t>Bemid. kosten</t>
  </si>
  <si>
    <t>Naam Partner (B)</t>
  </si>
  <si>
    <t>Vermogen B</t>
  </si>
  <si>
    <t>Kosten FB</t>
  </si>
  <si>
    <t>Datum Huwelijk</t>
  </si>
  <si>
    <t>Datum Berekening</t>
  </si>
  <si>
    <t>Afloscapaciteit</t>
  </si>
  <si>
    <t>Looptijd</t>
  </si>
  <si>
    <t>Max. bemid. kosten</t>
  </si>
  <si>
    <t>Kosten vermogen</t>
  </si>
  <si>
    <t>Totale afloscapaciteit</t>
  </si>
  <si>
    <t>Totale schulden</t>
  </si>
  <si>
    <t>Concurrent</t>
  </si>
  <si>
    <t>Preferent</t>
  </si>
  <si>
    <t>Maximale looptijd</t>
  </si>
  <si>
    <t>totaal</t>
  </si>
  <si>
    <t>Totale bemid. kosten</t>
  </si>
  <si>
    <t>#</t>
  </si>
  <si>
    <t>Schuldeiser</t>
  </si>
  <si>
    <t>Referentie</t>
  </si>
  <si>
    <t>Type Schuld</t>
  </si>
  <si>
    <t>Totale Schuld</t>
  </si>
  <si>
    <t>Pref/conc</t>
  </si>
  <si>
    <t>Aanbod</t>
  </si>
  <si>
    <t>Percentage</t>
  </si>
  <si>
    <t>Schuldnummer</t>
  </si>
  <si>
    <t>Totale rekenschuld</t>
  </si>
  <si>
    <t>Schuldbedrag</t>
  </si>
  <si>
    <t>Verdeling VA</t>
  </si>
  <si>
    <t>Rekenschuld VA</t>
  </si>
  <si>
    <t>Aanbod VA</t>
  </si>
  <si>
    <t>Aanbodpercentage VA</t>
  </si>
  <si>
    <t>Verdeling VB</t>
  </si>
  <si>
    <t>Rekenschuld VB</t>
  </si>
  <si>
    <t>Aanbod VB</t>
  </si>
  <si>
    <t>Aanbodpercentage VB</t>
  </si>
  <si>
    <t>Verdeling GA</t>
  </si>
  <si>
    <t>Rekenschuld GA</t>
  </si>
  <si>
    <t>Aanbod GA</t>
  </si>
  <si>
    <t>Aanbodpercentage GA</t>
  </si>
  <si>
    <t>Verdeling GB</t>
  </si>
  <si>
    <t>Rekenschuld GB</t>
  </si>
  <si>
    <t>Aanbod GB</t>
  </si>
  <si>
    <t>Aanbodpercentage GB</t>
  </si>
  <si>
    <t>Totale aanbod</t>
  </si>
  <si>
    <t>Maximaal aanbod?</t>
  </si>
  <si>
    <t>Teveel</t>
  </si>
  <si>
    <t>Teveel uit VA</t>
  </si>
  <si>
    <t>Teveel uit VB</t>
  </si>
  <si>
    <t>Teveel uit GA</t>
  </si>
  <si>
    <t>Teveel uit GB</t>
  </si>
  <si>
    <t>Afronden</t>
  </si>
  <si>
    <t>Als Maximum niet afronden</t>
  </si>
  <si>
    <t>Ranken schulden</t>
  </si>
  <si>
    <t>Correctie na afronden</t>
  </si>
  <si>
    <t>Eindverdeling</t>
  </si>
  <si>
    <t>1e extra verdeling</t>
  </si>
  <si>
    <t>2e Extra verdeling</t>
  </si>
  <si>
    <t>Betaald vanuit VA</t>
  </si>
  <si>
    <t>Betaald vanuit VB</t>
  </si>
  <si>
    <t>Betaald vanuit GA</t>
  </si>
  <si>
    <t>Betaald vanuit GB</t>
  </si>
  <si>
    <t>pA</t>
  </si>
  <si>
    <t>pB</t>
  </si>
  <si>
    <t>Gvg</t>
  </si>
  <si>
    <t>Gvg-A</t>
  </si>
  <si>
    <t>Gvg-B</t>
  </si>
  <si>
    <t>Nee</t>
  </si>
  <si>
    <t>Gemeenschappelijk vermogen</t>
  </si>
  <si>
    <t>Kosten Wsnp</t>
  </si>
  <si>
    <t>Naam Schuldenaar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</si>
</sst>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5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44" fontId="0" fillId="2" borderId="0" xfId="1" applyFont="1" applyFill="1" applyProtection="1">
      <protection locked="0"/>
    </xf>
    <xf numFmtId="9" fontId="0" fillId="2" borderId="0" xfId="2" applyFont="1" applyFill="1" applyProtection="1">
      <protection locked="0"/>
    </xf>
    <xf numFmtId="14" fontId="0" fillId="2" borderId="0" xfId="0" applyNumberFormat="1" applyFill="1" applyAlignment="1" applyProtection="1">
      <alignment wrapText="1"/>
      <protection locked="0"/>
    </xf>
    <xf numFmtId="164" fontId="0" fillId="0" borderId="0" xfId="0" applyNumberFormat="1"/>
    <xf numFmtId="0" fontId="0" fillId="2" borderId="0" xfId="0" applyFill="1" applyProtection="1">
      <protection locked="0"/>
    </xf>
    <xf numFmtId="0" fontId="0" fillId="0" borderId="2" xfId="0" applyBorder="1"/>
    <xf numFmtId="0" fontId="0" fillId="0" borderId="4" xfId="0" applyBorder="1"/>
    <xf numFmtId="44" fontId="0" fillId="0" borderId="0" xfId="1" applyFont="1"/>
    <xf numFmtId="10" fontId="0" fillId="0" borderId="0" xfId="2" applyNumberFormat="1" applyFont="1"/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44" fontId="0" fillId="0" borderId="0" xfId="1" applyFont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3" xfId="0" applyBorder="1"/>
    <xf numFmtId="44" fontId="0" fillId="0" borderId="3" xfId="1" applyFont="1" applyBorder="1"/>
    <xf numFmtId="0" fontId="0" fillId="0" borderId="1" xfId="0" applyBorder="1"/>
    <xf numFmtId="0" fontId="0" fillId="0" borderId="6" xfId="0" applyBorder="1"/>
    <xf numFmtId="164" fontId="0" fillId="0" borderId="3" xfId="0" applyNumberFormat="1" applyBorder="1"/>
    <xf numFmtId="0" fontId="0" fillId="0" borderId="7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44" fontId="0" fillId="0" borderId="11" xfId="1" applyFont="1" applyBorder="1"/>
    <xf numFmtId="10" fontId="0" fillId="0" borderId="10" xfId="2" applyNumberFormat="1" applyFont="1" applyBorder="1"/>
    <xf numFmtId="0" fontId="0" fillId="0" borderId="0" xfId="0" applyBorder="1"/>
    <xf numFmtId="164" fontId="0" fillId="0" borderId="0" xfId="0" applyNumberFormat="1" applyBorder="1"/>
    <xf numFmtId="10" fontId="0" fillId="0" borderId="0" xfId="2" applyNumberFormat="1" applyFont="1" applyBorder="1"/>
    <xf numFmtId="44" fontId="0" fillId="0" borderId="10" xfId="1" applyFont="1" applyBorder="1"/>
    <xf numFmtId="44" fontId="0" fillId="0" borderId="9" xfId="1" applyFont="1" applyBorder="1"/>
    <xf numFmtId="44" fontId="0" fillId="0" borderId="0" xfId="1" applyFont="1" applyBorder="1"/>
    <xf numFmtId="164" fontId="0" fillId="0" borderId="9" xfId="0" applyNumberFormat="1" applyBorder="1"/>
    <xf numFmtId="44" fontId="0" fillId="0" borderId="9" xfId="1" applyNumberFormat="1" applyFont="1" applyBorder="1"/>
    <xf numFmtId="44" fontId="0" fillId="0" borderId="0" xfId="1" applyNumberFormat="1" applyFont="1" applyBorder="1"/>
    <xf numFmtId="1" fontId="0" fillId="0" borderId="0" xfId="1" applyNumberFormat="1" applyFont="1" applyBorder="1"/>
    <xf numFmtId="164" fontId="0" fillId="0" borderId="0" xfId="1" applyNumberFormat="1" applyFont="1"/>
    <xf numFmtId="9" fontId="0" fillId="0" borderId="10" xfId="2" applyFont="1" applyBorder="1"/>
    <xf numFmtId="9" fontId="0" fillId="0" borderId="0" xfId="2" applyFont="1" applyBorder="1"/>
    <xf numFmtId="0" fontId="0" fillId="0" borderId="7" xfId="0" applyBorder="1"/>
    <xf numFmtId="44" fontId="0" fillId="0" borderId="8" xfId="0" applyNumberFormat="1" applyBorder="1"/>
    <xf numFmtId="164" fontId="0" fillId="0" borderId="4" xfId="0" applyNumberFormat="1" applyBorder="1"/>
    <xf numFmtId="44" fontId="0" fillId="0" borderId="2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164" fontId="0" fillId="0" borderId="2" xfId="0" applyNumberFormat="1" applyBorder="1"/>
    <xf numFmtId="44" fontId="0" fillId="0" borderId="0" xfId="0" applyNumberFormat="1" applyBorder="1"/>
    <xf numFmtId="1" fontId="0" fillId="0" borderId="0" xfId="0" applyNumberFormat="1" applyBorder="1"/>
    <xf numFmtId="1" fontId="0" fillId="0" borderId="0" xfId="0" applyNumberFormat="1"/>
    <xf numFmtId="44" fontId="0" fillId="0" borderId="12" xfId="1" applyFont="1" applyBorder="1"/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3" fillId="3" borderId="0" xfId="0" applyFont="1" applyFill="1" applyProtection="1"/>
    <xf numFmtId="0" fontId="0" fillId="3" borderId="0" xfId="0" applyFill="1" applyProtection="1"/>
    <xf numFmtId="0" fontId="3" fillId="4" borderId="0" xfId="0" applyFont="1" applyFill="1" applyProtection="1"/>
    <xf numFmtId="0" fontId="0" fillId="4" borderId="0" xfId="0" applyFill="1" applyProtection="1"/>
    <xf numFmtId="164" fontId="0" fillId="3" borderId="0" xfId="0" applyNumberFormat="1" applyFill="1" applyProtection="1"/>
    <xf numFmtId="44" fontId="0" fillId="4" borderId="0" xfId="1" applyFont="1" applyFill="1" applyProtection="1"/>
    <xf numFmtId="164" fontId="0" fillId="0" borderId="0" xfId="0" applyNumberFormat="1" applyProtection="1"/>
    <xf numFmtId="164" fontId="6" fillId="3" borderId="0" xfId="0" applyNumberFormat="1" applyFont="1" applyFill="1" applyProtection="1"/>
    <xf numFmtId="44" fontId="0" fillId="3" borderId="0" xfId="1" applyFont="1" applyFill="1" applyProtection="1"/>
    <xf numFmtId="44" fontId="0" fillId="0" borderId="0" xfId="0" applyNumberFormat="1" applyProtection="1"/>
    <xf numFmtId="0" fontId="0" fillId="3" borderId="1" xfId="0" applyFill="1" applyBorder="1" applyProtection="1"/>
    <xf numFmtId="44" fontId="0" fillId="3" borderId="1" xfId="1" applyFont="1" applyFill="1" applyBorder="1" applyProtection="1"/>
    <xf numFmtId="0" fontId="0" fillId="4" borderId="1" xfId="0" applyFill="1" applyBorder="1" applyProtection="1"/>
    <xf numFmtId="44" fontId="0" fillId="4" borderId="1" xfId="1" applyFont="1" applyFill="1" applyBorder="1" applyProtection="1"/>
    <xf numFmtId="44" fontId="0" fillId="4" borderId="0" xfId="0" applyNumberFormat="1" applyFill="1" applyProtection="1"/>
    <xf numFmtId="0" fontId="0" fillId="5" borderId="0" xfId="0" applyFill="1" applyProtection="1"/>
    <xf numFmtId="44" fontId="0" fillId="5" borderId="0" xfId="1" applyFont="1" applyFill="1" applyProtection="1"/>
    <xf numFmtId="0" fontId="2" fillId="0" borderId="0" xfId="0" applyFont="1" applyAlignment="1" applyProtection="1"/>
    <xf numFmtId="0" fontId="0" fillId="0" borderId="2" xfId="0" applyBorder="1" applyProtection="1"/>
    <xf numFmtId="0" fontId="0" fillId="2" borderId="3" xfId="0" applyFill="1" applyBorder="1" applyAlignment="1" applyProtection="1"/>
    <xf numFmtId="0" fontId="0" fillId="2" borderId="3" xfId="0" applyFill="1" applyBorder="1" applyProtection="1"/>
    <xf numFmtId="0" fontId="0" fillId="0" borderId="3" xfId="0" applyBorder="1" applyAlignment="1" applyProtection="1">
      <alignment wrapText="1"/>
    </xf>
    <xf numFmtId="0" fontId="0" fillId="0" borderId="4" xfId="0" applyBorder="1" applyProtection="1"/>
    <xf numFmtId="44" fontId="0" fillId="0" borderId="0" xfId="1" applyFont="1" applyProtection="1"/>
    <xf numFmtId="10" fontId="0" fillId="0" borderId="0" xfId="2" applyNumberFormat="1" applyFont="1" applyProtection="1"/>
    <xf numFmtId="164" fontId="0" fillId="0" borderId="0" xfId="0" applyNumberFormat="1" applyAlignment="1" applyProtection="1">
      <alignment wrapText="1"/>
    </xf>
    <xf numFmtId="2" fontId="0" fillId="0" borderId="0" xfId="0" applyNumberFormat="1" applyProtection="1"/>
    <xf numFmtId="0" fontId="0" fillId="2" borderId="0" xfId="0" applyFill="1" applyAlignment="1" applyProtection="1">
      <alignment horizontal="right"/>
      <protection locked="0"/>
    </xf>
    <xf numFmtId="0" fontId="4" fillId="3" borderId="0" xfId="0" applyFont="1" applyFill="1" applyProtection="1"/>
  </cellXfs>
  <cellStyles count="3">
    <cellStyle name="Procent" xfId="2" builtinId="5"/>
    <cellStyle name="Standaard" xfId="0" builtinId="0"/>
    <cellStyle name="Valuta" xfId="1" builtinId="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219"/>
  <sheetViews>
    <sheetView tabSelected="1" zoomScaleNormal="100" workbookViewId="0">
      <selection activeCell="H22" sqref="H22"/>
    </sheetView>
  </sheetViews>
  <sheetFormatPr defaultColWidth="8.85546875" defaultRowHeight="15" x14ac:dyDescent="0.25"/>
  <cols>
    <col min="1" max="1" width="4" style="54" bestFit="1" customWidth="1"/>
    <col min="2" max="2" width="25.42578125" style="55" customWidth="1"/>
    <col min="3" max="3" width="24.7109375" style="55" customWidth="1"/>
    <col min="4" max="4" width="24.85546875" style="54" customWidth="1"/>
    <col min="5" max="5" width="30.28515625" style="54" bestFit="1" customWidth="1"/>
    <col min="6" max="6" width="9.5703125" style="54" customWidth="1"/>
    <col min="7" max="7" width="20.140625" style="56" bestFit="1" customWidth="1"/>
    <col min="8" max="8" width="12.140625" style="54" customWidth="1"/>
    <col min="9" max="9" width="8.85546875" style="54"/>
    <col min="10" max="18" width="8.85546875" style="54" customWidth="1"/>
    <col min="19" max="16384" width="8.85546875" style="54"/>
  </cols>
  <sheetData>
    <row r="2" spans="1:18" x14ac:dyDescent="0.25">
      <c r="B2" s="55" t="s">
        <v>71</v>
      </c>
      <c r="C2" s="1"/>
      <c r="D2" s="54" t="s">
        <v>0</v>
      </c>
      <c r="E2" s="2"/>
      <c r="G2" s="56" t="s">
        <v>1</v>
      </c>
      <c r="H2" s="3">
        <v>0</v>
      </c>
    </row>
    <row r="3" spans="1:18" x14ac:dyDescent="0.25">
      <c r="B3" s="55" t="s">
        <v>2</v>
      </c>
      <c r="C3" s="1"/>
      <c r="D3" s="54" t="s">
        <v>3</v>
      </c>
      <c r="E3" s="2">
        <v>0</v>
      </c>
      <c r="G3" s="56" t="s">
        <v>4</v>
      </c>
      <c r="H3" s="2">
        <v>0</v>
      </c>
    </row>
    <row r="4" spans="1:18" x14ac:dyDescent="0.25">
      <c r="B4" s="55" t="s">
        <v>5</v>
      </c>
      <c r="C4" s="4"/>
      <c r="D4" s="54" t="s">
        <v>69</v>
      </c>
      <c r="E4" s="2">
        <v>0</v>
      </c>
      <c r="G4" s="56" t="s">
        <v>70</v>
      </c>
      <c r="H4" s="2">
        <v>0</v>
      </c>
    </row>
    <row r="5" spans="1:18" x14ac:dyDescent="0.25">
      <c r="B5" s="55" t="s">
        <v>6</v>
      </c>
      <c r="C5" s="4"/>
      <c r="D5" s="54" t="s">
        <v>7</v>
      </c>
      <c r="E5" s="2">
        <v>0</v>
      </c>
    </row>
    <row r="6" spans="1:18" ht="30" x14ac:dyDescent="0.25">
      <c r="D6" s="54" t="s">
        <v>8</v>
      </c>
      <c r="E6" s="54">
        <f>IF(SUM(H17:H217)&gt;0,IF(E5&gt;0,IF(AVERAGE(H17:H217)&lt;1,H12,ROUNDUP((SUM(E17:E217)-(IF((E9+E11+E12)&gt;0,C9,0)+IF((E10+E11+E13)&gt;0,C10,0)+IF((E9+E11+E12+E13)&gt;0,IF((E10+E11+E12+E13)&gt;0,C11,C11/2),IF((E10+E11+E12+E13)&gt;0,C11/2,0))))/IF(H6&gt;0,IF(H14&lt;=H6,IF((E9+E11+E12+E13)&gt;0,IF((E10+E11+E12+E13)&gt;0,E5*(1-H2),(E5*(1-H2))/2),IF((E10+E11+E12+E13)&gt;0,(E5*(1-H2))/2,0)),IF((E9+E11+E12+E13)&gt;0,IF((E10+E11+E12+E13)&gt;0,E5*(1-H2),(E5*(1-(H2*H6/H14)))/2),IF((E10+E11+E12+E13)&gt;0,(E5*(1-(H2*H6/H14)))/2,0))),IF((E9+E11+E12+E13)&gt;0,IF((E10+E11+E12+E13)&gt;0,E5*(1-H2),(E5*(1-H2))/2),IF((E10+E11+E12+E13)&gt;0,(E5*(1-H2))/2,0))),0)),0),0)</f>
        <v>0</v>
      </c>
      <c r="G6" s="56" t="s">
        <v>9</v>
      </c>
      <c r="H6" s="2">
        <v>0</v>
      </c>
    </row>
    <row r="7" spans="1:18" x14ac:dyDescent="0.25">
      <c r="G7" s="56" t="s">
        <v>10</v>
      </c>
      <c r="H7" s="84" t="s">
        <v>68</v>
      </c>
    </row>
    <row r="8" spans="1:18" x14ac:dyDescent="0.25">
      <c r="B8" s="57" t="s">
        <v>11</v>
      </c>
      <c r="C8" s="58"/>
      <c r="D8" s="59" t="s">
        <v>12</v>
      </c>
      <c r="E8" s="60"/>
    </row>
    <row r="9" spans="1:18" x14ac:dyDescent="0.25">
      <c r="B9" s="58" t="str">
        <f>IF((E9+E11+E12)=0,IF(E2&gt;0,"Vermogen A naar A","Vermogen A"),"Vermogen A")</f>
        <v>Vermogen A</v>
      </c>
      <c r="C9" s="61">
        <f>IF((E9+E11+E12)&gt;0,IF(H4&gt;0,IF(H4&gt;=IF(E10+E11+E13&gt;0,E3,0)+E2+IF(E10+E11+E12+E13&gt;0,E4,E4/2),0,E2-(E2/(IF((E9+E11+E12)&gt;0,E2,0)+IF((E10+E11+E13)&gt;0,E3,0)+IF((E9+E11+E12+E13)&gt;0,IF((E10+E11+E12+E13)&gt;0,E4,E4/2),IF((E10+E11+E12+E13)&gt;0,E4/2,0))))*H4),IF(H7="Ja",IF(H6&gt;0,IF(H14&lt;H6,E2*(1-H2),E2*(1-(H2*H6/H14))),E2*(1-H2)),E2)),E2)</f>
        <v>0</v>
      </c>
      <c r="D9" s="60" t="s">
        <v>63</v>
      </c>
      <c r="E9" s="62">
        <f>SUMIFS(Aanbod!$E$17:$E$213,Aanbod!$D$17:$D$213,D9)</f>
        <v>0</v>
      </c>
      <c r="G9" s="60" t="s">
        <v>13</v>
      </c>
      <c r="H9" s="62">
        <f>SUMIFS(Aanbod!$E$17:$E$213,Aanbod!$F$17:$F$213,G9)</f>
        <v>0</v>
      </c>
      <c r="P9" s="63"/>
    </row>
    <row r="10" spans="1:18" x14ac:dyDescent="0.25">
      <c r="B10" s="58" t="str">
        <f>IF((E10+E11+E13)=0,IF(E3&gt;0,"Vermogen B naar B","Vermogen B"),"Vermogen B")</f>
        <v>Vermogen B</v>
      </c>
      <c r="C10" s="61">
        <f>IF((E10+E11+E13)&gt;0,IF(H4&gt;0,IF(H4&gt;=IF(E9+E11+E12&gt;0,E2,0)+E3+IF(E9+E11+E12+E13&gt;0,E4,E4/2),0,E3-(E3/(IF((E9+E11+E12)&gt;0,E2,0)+IF((E10+E11+E13)&gt;0,E3,0)+IF((E9+E11+E12+E13)&gt;0,IF((E10+E11+E12+E13)&gt;0,E4,E4/2),IF((E10+E11+E12+E13)&gt;0,E4/2,0))))*H4),IF(H7="Ja",IF(H6&gt;0,IF(H14&lt;H6,E3*(1-H2),E3*(1-(H2*H6/H14))),E3*(1-H2)),E3)),E3)</f>
        <v>0</v>
      </c>
      <c r="D10" s="60" t="s">
        <v>64</v>
      </c>
      <c r="E10" s="62">
        <f>SUMIFS(Aanbod!$E$17:$E$213,Aanbod!$D$17:$D$213,D10)</f>
        <v>0</v>
      </c>
      <c r="G10" s="60" t="s">
        <v>14</v>
      </c>
      <c r="H10" s="62">
        <f>SUMIFS(Aanbod!$E$17:$E$213,Aanbod!$F$17:$F$213,G10)</f>
        <v>0</v>
      </c>
      <c r="P10" s="63"/>
      <c r="R10" s="63"/>
    </row>
    <row r="11" spans="1:18" x14ac:dyDescent="0.25">
      <c r="B11" s="85" t="s">
        <v>69</v>
      </c>
      <c r="C11" s="64">
        <f>IF(H4&gt;0,IF(H4&gt;SUM(E2:E4),0,E4-(E4/(IF((E9+E11+E12)&gt;0,E2,0)+IF((E10+E11+E13)&gt;0,E3,0)+IF((E9+E11+E12+E13)&gt;0,IF((E10+E11+E12+E13)&gt;0,E4,E4/2),IF((E10+E11+E12+E13)&gt;0,E4/2,0))))*H4),IF(H7="Ja",IF(H6&gt;0,IF(H14&lt;H6,E4*(1-H2),E4*(1-(H2*H6/H14))),E4*(1-H2)),E4))</f>
        <v>0</v>
      </c>
      <c r="D11" s="60" t="s">
        <v>65</v>
      </c>
      <c r="E11" s="62">
        <f>SUMIFS(Aanbod!$E$17:$E$213,Aanbod!$D$17:$D$213,D11)</f>
        <v>0</v>
      </c>
      <c r="G11" s="54"/>
      <c r="R11" s="63"/>
    </row>
    <row r="12" spans="1:18" x14ac:dyDescent="0.25">
      <c r="B12" s="58" t="str">
        <f>IF((E9+E11+E12+E13)=0,IF((E4+E5)&gt;0,"GA naar A","GA"),"GA")</f>
        <v>GA</v>
      </c>
      <c r="C12" s="65">
        <f>IF(H4=0,IF((E9+E11+E12+E13)&gt;0,IF((E10+E11+E12+E13)&gt;0,IF(H6&gt;0,IF(H14&lt;H6,IF((((E5-H3)*H12)/2)*(1-H2)&gt;0,(((E5-H3)*H12)/2)*(1-H2),0),IF((((E5-H3)*H12)/2)*(1-(H2*H6/H14))&gt;0,(((E5-H3)*H12)/2)*(1-(H2*H6/H14)),0)),IF((((E5-H3)*H12)/2)*(1-H2)&gt;0,(((E5-H3)*H12)/2)*(1-H2),0)),IF(H6&gt;0,IF(H14&lt;H6,IF((((E5/2-H3)*H12))*(1-H2)&gt;0,(((E5/2-H3)*H12))*(1-H2),0),IF((((E5-H3)*H12)/2)*(1-(H2*H6/H14))&gt;0,(((E5-H3)*H12)/2)*(1-(H2*H6/H14)),0)),IF((((E5/2-H3)*H12))*(1-H2)&gt;0,(((E5/2-H3)*H12))*(1-H2),0))),(E5*H12)/2),0)+IF(H4&gt;0,IF(E9+E11+E12+E13&gt;0,IF(E10+E11+E12+E13=0,IF(E9+E11+E12&gt;0,IF(E2+(E4/2)&lt;H4,0,(E4/2)-((E4/2)/((E4/2)+E2)*H4)),IF(E4/2&lt;H4,0,(E4/2)-H4)),IF(E9+E11+E12&gt;0,IF(E10+E11+E13&gt;0,IF(E2+E3+E4&lt;H4,0,(E4/2)-((E4/2)/(E4+E2+E3)*H4)),IF(E2+(E4/2)&lt;H4,0,(E4/2)-((E4/2)/((E4/2)+E2)*H4))),IF(E4/2&lt;H4,0,(E4/2)-H4))),IF(E10&gt;0,E4/2,0)),IF(E9+E11+E12+E13&gt;0,C11/2,E4/2))</f>
        <v>0</v>
      </c>
      <c r="D12" s="60" t="s">
        <v>66</v>
      </c>
      <c r="E12" s="62">
        <f>SUMIFS(Aanbod!$E$17:$E$213,Aanbod!$D$17:$D$213,D12)</f>
        <v>0</v>
      </c>
      <c r="G12" s="54" t="s">
        <v>15</v>
      </c>
      <c r="H12" s="6">
        <v>36</v>
      </c>
      <c r="J12" s="66"/>
      <c r="K12" s="66"/>
    </row>
    <row r="13" spans="1:18" x14ac:dyDescent="0.25">
      <c r="B13" s="67" t="str">
        <f>IF((E10+E11+E12+E13)=0,IF((E4+E5)&gt;0,"GB naar B","GB"),"GB")</f>
        <v>GB</v>
      </c>
      <c r="C13" s="68">
        <f>IF(H4=0,IF((E10+E11+E12+E13)&gt;0,IF((E9+E11+E12+E13)&gt;0,IF(H6&gt;0,IF(H14&lt;H6,IF((((E5-H3)*H12)/2)*(1-H2)&gt;0,(((E5-H3)*H12)/2)*(1-H2),0),IF((((E5-H3)*H12)/2)*(1-(H2*H6/H14))&gt;0,(((E5-H3)*H12)/2)*(1-(H2*H6/H14)),0)),IF((((E5-H3)*H12)/2)*(1-H2)&gt;0,(((E5-H3)*H12)/2)*(1-H2),0)),IF(H6&gt;0,IF(H14&lt;H6,IF((((E5/2-H3)*H12))*(1-H2)&gt;0,(((E5/2-H3)*H12))*(1-H2),0),IF((((E5-H3)*H12)/2)*(1-(H2*H6/H14))&gt;0,(((E5-H3)*H12)/2)*(1-(H2*H6/H14)),0)),IF((((E5/2-H3)*H12))*(1-H2)&gt;0,(((E5/2-H3)*H12))*(1-H2),0))),(E5*H12)/2),0)+IF(H4&gt;0,IF(E10+E11+E12+E13&gt;0,IF(E9+E11+E12+E13=0,IF(E10+E11+E13&gt;0,IF(E3+(E4/2)&lt;H4,0,(E4/2)-((E4/2)/((E4/2)+E3)*H4)),IF(E4/2&lt;H4,0,(E4/2)-H4)),IF(E10+E11+E13&gt;0,IF(E9+E11+E12&gt;0,IF(E2+E3+E4&lt;H4,0,(E4/2)-((E4/2)/(E4+E2+E3)*H4)),IF(E3+(E4/2)&lt;H4,0,(E4/2)-((E4/2)/((E4/2)+E3)*H4))),IF(E4/2&lt;H4,0,(E4/2)-H4))),IF(E9&gt;0,E4/2,0)),IF(E10+E11+E12+E13&gt;0,C11/2,E4/2))</f>
        <v>0</v>
      </c>
      <c r="D13" s="69" t="s">
        <v>67</v>
      </c>
      <c r="E13" s="70">
        <f>SUMIFS(Aanbod!$E$17:$E$213,Aanbod!$D$17:$D$213,D13)</f>
        <v>0</v>
      </c>
      <c r="G13" s="54"/>
      <c r="J13" s="66"/>
      <c r="K13" s="66"/>
    </row>
    <row r="14" spans="1:18" x14ac:dyDescent="0.25">
      <c r="B14" s="58" t="s">
        <v>16</v>
      </c>
      <c r="C14" s="61">
        <f>IF((E9+E11+E12)&gt;0,C9,0) + IF((E10+E11+E13)&gt;0,C10,0) + IF((E9+E11+E12+E13)&gt;0,C12,0) + IF((E10+E11+E12+E13)&gt;0,C13,0)</f>
        <v>0</v>
      </c>
      <c r="D14" s="60" t="s">
        <v>16</v>
      </c>
      <c r="E14" s="71">
        <f>SUM(E9:E13)</f>
        <v>0</v>
      </c>
      <c r="G14" s="72" t="s">
        <v>17</v>
      </c>
      <c r="H14" s="73">
        <f>IF((E9+E11+E12+E13)&gt;0,IF((E10+E11+E12+E13)&gt;0,(((E5-H3)*H12)+IF((E9+E11+E12)&gt;0,IF(H7="Ja",E2,0),0)+IF((E10+E11+E13)&gt;0,IF(H7="Ja",E3,0),0)+IF((E9+E11+E12+E13)&gt;0,IF((E10+E11+E12+E13)&gt;0,IF(H7="Ja",E4,0),E4/2),IF((E10+E11+E12+E13)&gt;0,IF(H7="Ja",E4,0)/2,0)))*H2,((((E5/2)-H3)*H12)+IF((E9+E11+E12)&gt;0,IF(H7="Ja",E2,0),0)+IF((E10+E11+E13)&gt;0,IF(H7="Ja",E3,0),0)+IF((E9+E11+E12+E13)&gt;0,IF((E10+E11+E12+E13)&gt;0,IF(H7="Ja",E4,0),IF(H7="Ja",E4,0)/2),IF((E10+E11+E12+E13)&gt;0,IF(H7="Ja",E4,0)/2,0)))*H2),IF((E10+E11+E12+E13)&gt;0,((((E5/2)-H3)*H12)+IF((E9+E11+E12)&gt;0,IF(H7="Ja",E2,0),0)+IF((E10+E11+E13)&gt;0,IF(H7="Ja",E3,0),0)+IF((E9+E11+E12+E13)&gt;0,IF((E10+E11+E12+E13)&gt;0,IF(H7="Ja",E4,0),IF(H7="Ja",E4,0)/2),IF((E10+E11+E12+E13)&gt;0,IF(H7="Ja",E4,0)/2,0)))*H2,0))</f>
        <v>0</v>
      </c>
    </row>
    <row r="15" spans="1:18" x14ac:dyDescent="0.25">
      <c r="B15" s="74" t="str">
        <f>IF(E14&gt;0,IF(E5&gt;0,IF(H12&gt;0,IF((E10+E11+E12+E13)=0,"Let op, de helft van de afloscapaciteit wordt maar gereserveerd",IF((E9+E11+E12+E13)=0,"Let op, de helft van de afloscapaciteit wordt maar gereserveerd","")),""),IF(SUM(E2:E4)&gt;0,IF((E10+E11+E12+E13)=0,"Let op, de helft van de afloscapaciteit wordt maar gereserveerd",IF((E9+E11+E12+E13)=0,"Let op, de helft van de afloscapaciteit wordt maar gereserveerd","")),"")),"")</f>
        <v/>
      </c>
    </row>
    <row r="16" spans="1:18" x14ac:dyDescent="0.25">
      <c r="A16" s="75" t="s">
        <v>18</v>
      </c>
      <c r="B16" s="76" t="s">
        <v>19</v>
      </c>
      <c r="C16" s="76" t="s">
        <v>20</v>
      </c>
      <c r="D16" s="77" t="s">
        <v>21</v>
      </c>
      <c r="E16" s="77" t="s">
        <v>22</v>
      </c>
      <c r="F16" s="77" t="s">
        <v>23</v>
      </c>
      <c r="G16" s="78" t="s">
        <v>24</v>
      </c>
      <c r="H16" s="79" t="s">
        <v>25</v>
      </c>
      <c r="P16" s="80"/>
      <c r="Q16" s="81"/>
    </row>
    <row r="17" spans="1:17" x14ac:dyDescent="0.25">
      <c r="A17" s="54" t="str">
        <f t="shared" ref="A17:A80" si="0">IF(D17&gt;"",ROW(D17)-16,"")</f>
        <v/>
      </c>
      <c r="B17" s="11"/>
      <c r="C17" s="11"/>
      <c r="D17" s="12"/>
      <c r="E17" s="13"/>
      <c r="F17" s="14"/>
      <c r="G17" s="82" t="str">
        <f>IF(Aanbod!E17&gt;0,Berekening!DY2,"")</f>
        <v/>
      </c>
      <c r="H17" s="81" t="str">
        <f>IF(Aanbod!E17&gt;0,ROUNDDOWN(G17/E17,4),"")</f>
        <v/>
      </c>
      <c r="P17" s="80"/>
      <c r="Q17" s="81"/>
    </row>
    <row r="18" spans="1:17" x14ac:dyDescent="0.25">
      <c r="A18" s="54" t="str">
        <f t="shared" si="0"/>
        <v/>
      </c>
      <c r="B18" s="11"/>
      <c r="C18" s="11"/>
      <c r="D18" s="12"/>
      <c r="E18" s="13"/>
      <c r="F18" s="14"/>
      <c r="G18" s="82" t="str">
        <f>IF(Aanbod!E18&gt;0,Berekening!DY3,"")</f>
        <v/>
      </c>
      <c r="H18" s="81" t="str">
        <f>IF(Aanbod!E18&gt;0,ROUNDDOWN(G18/E18,4),"")</f>
        <v/>
      </c>
      <c r="P18" s="80"/>
      <c r="Q18" s="81"/>
    </row>
    <row r="19" spans="1:17" x14ac:dyDescent="0.25">
      <c r="A19" s="54" t="str">
        <f t="shared" si="0"/>
        <v/>
      </c>
      <c r="B19" s="11"/>
      <c r="C19" s="11"/>
      <c r="D19" s="12"/>
      <c r="E19" s="13"/>
      <c r="F19" s="14"/>
      <c r="G19" s="82" t="str">
        <f>IF(Aanbod!E19&gt;0,Berekening!DY4,"")</f>
        <v/>
      </c>
      <c r="H19" s="81" t="str">
        <f>IF(Aanbod!E19&gt;0,ROUNDDOWN(G19/E19,4),"")</f>
        <v/>
      </c>
      <c r="P19" s="80"/>
      <c r="Q19" s="81"/>
    </row>
    <row r="20" spans="1:17" x14ac:dyDescent="0.25">
      <c r="A20" s="54" t="str">
        <f t="shared" si="0"/>
        <v/>
      </c>
      <c r="B20" s="11"/>
      <c r="C20" s="11"/>
      <c r="D20" s="12"/>
      <c r="E20" s="13"/>
      <c r="F20" s="14"/>
      <c r="G20" s="82" t="str">
        <f>IF(Aanbod!E20&gt;0,Berekening!DY5,"")</f>
        <v/>
      </c>
      <c r="H20" s="81" t="str">
        <f>IF(Aanbod!E20&gt;0,ROUNDDOWN(G20/E20,4),"")</f>
        <v/>
      </c>
      <c r="P20" s="80"/>
      <c r="Q20" s="81"/>
    </row>
    <row r="21" spans="1:17" x14ac:dyDescent="0.25">
      <c r="A21" s="54" t="str">
        <f t="shared" si="0"/>
        <v/>
      </c>
      <c r="B21" s="11"/>
      <c r="C21" s="11"/>
      <c r="D21" s="12"/>
      <c r="E21" s="13"/>
      <c r="F21" s="14"/>
      <c r="G21" s="82" t="str">
        <f>IF(Aanbod!E21&gt;0,Berekening!DY6,"")</f>
        <v/>
      </c>
      <c r="H21" s="81" t="str">
        <f>IF(Aanbod!E21&gt;0,ROUNDDOWN(G21/E21,4),"")</f>
        <v/>
      </c>
      <c r="P21" s="80"/>
      <c r="Q21" s="81"/>
    </row>
    <row r="22" spans="1:17" x14ac:dyDescent="0.25">
      <c r="A22" s="54" t="str">
        <f t="shared" si="0"/>
        <v/>
      </c>
      <c r="B22" s="11"/>
      <c r="C22" s="11"/>
      <c r="D22" s="12"/>
      <c r="E22" s="13"/>
      <c r="F22" s="14"/>
      <c r="G22" s="82" t="str">
        <f>IF(Aanbod!E22&gt;0,Berekening!DY7,"")</f>
        <v/>
      </c>
      <c r="H22" s="81" t="str">
        <f>IF(Aanbod!E22&gt;0,ROUNDDOWN(G22/E22,4),"")</f>
        <v/>
      </c>
    </row>
    <row r="23" spans="1:17" x14ac:dyDescent="0.25">
      <c r="A23" s="54" t="str">
        <f t="shared" si="0"/>
        <v/>
      </c>
      <c r="B23" s="11"/>
      <c r="C23" s="11"/>
      <c r="D23" s="12"/>
      <c r="E23" s="13"/>
      <c r="F23" s="14"/>
      <c r="G23" s="82" t="str">
        <f>IF(Aanbod!E23&gt;0,Berekening!DY8,"")</f>
        <v/>
      </c>
      <c r="H23" s="81" t="str">
        <f>IF(Aanbod!E23&gt;0,ROUNDDOWN(G23/E23,4),"")</f>
        <v/>
      </c>
    </row>
    <row r="24" spans="1:17" x14ac:dyDescent="0.25">
      <c r="A24" s="54" t="str">
        <f t="shared" si="0"/>
        <v/>
      </c>
      <c r="B24" s="11"/>
      <c r="C24" s="11"/>
      <c r="D24" s="12"/>
      <c r="E24" s="13"/>
      <c r="F24" s="14"/>
      <c r="G24" s="82" t="str">
        <f>IF(Aanbod!E24&gt;0,Berekening!DY9,"")</f>
        <v/>
      </c>
      <c r="H24" s="81" t="str">
        <f>IF(Aanbod!E24&gt;0,ROUNDDOWN(G24/E24,4),"")</f>
        <v/>
      </c>
    </row>
    <row r="25" spans="1:17" x14ac:dyDescent="0.25">
      <c r="A25" s="54" t="str">
        <f t="shared" si="0"/>
        <v/>
      </c>
      <c r="B25" s="11"/>
      <c r="C25" s="11"/>
      <c r="D25" s="12"/>
      <c r="E25" s="13"/>
      <c r="F25" s="14"/>
      <c r="G25" s="82" t="str">
        <f>IF(Aanbod!E25&gt;0,Berekening!DY10,"")</f>
        <v/>
      </c>
      <c r="H25" s="81" t="str">
        <f>IF(Aanbod!E25&gt;0,ROUNDDOWN(G25/E25,4),"")</f>
        <v/>
      </c>
    </row>
    <row r="26" spans="1:17" x14ac:dyDescent="0.25">
      <c r="A26" s="54" t="str">
        <f t="shared" si="0"/>
        <v/>
      </c>
      <c r="B26" s="11"/>
      <c r="C26" s="11"/>
      <c r="D26" s="12"/>
      <c r="E26" s="13"/>
      <c r="F26" s="14"/>
      <c r="G26" s="82" t="str">
        <f>IF(Aanbod!E26&gt;0,Berekening!DY11,"")</f>
        <v/>
      </c>
      <c r="H26" s="81" t="str">
        <f>IF(Aanbod!E26&gt;0,ROUNDDOWN(G26/E26,4),"")</f>
        <v/>
      </c>
    </row>
    <row r="27" spans="1:17" x14ac:dyDescent="0.25">
      <c r="A27" s="54" t="str">
        <f t="shared" si="0"/>
        <v/>
      </c>
      <c r="B27" s="11"/>
      <c r="C27" s="11"/>
      <c r="D27" s="12"/>
      <c r="E27" s="13"/>
      <c r="F27" s="14"/>
      <c r="G27" s="82" t="str">
        <f>IF(Aanbod!E27&gt;0,Berekening!DY12,"")</f>
        <v/>
      </c>
      <c r="H27" s="81" t="str">
        <f>IF(Aanbod!E27&gt;0,ROUNDDOWN(G27/E27,4),"")</f>
        <v/>
      </c>
    </row>
    <row r="28" spans="1:17" x14ac:dyDescent="0.25">
      <c r="A28" s="54" t="str">
        <f t="shared" si="0"/>
        <v/>
      </c>
      <c r="B28" s="11"/>
      <c r="C28" s="11"/>
      <c r="D28" s="12"/>
      <c r="E28" s="13"/>
      <c r="F28" s="14"/>
      <c r="G28" s="82" t="str">
        <f>IF(Aanbod!E28&gt;0,Berekening!DY13,"")</f>
        <v/>
      </c>
      <c r="H28" s="81" t="str">
        <f>IF(Aanbod!E28&gt;0,ROUNDDOWN(G28/E28,4),"")</f>
        <v/>
      </c>
    </row>
    <row r="29" spans="1:17" x14ac:dyDescent="0.25">
      <c r="A29" s="54" t="str">
        <f t="shared" si="0"/>
        <v/>
      </c>
      <c r="B29" s="11"/>
      <c r="C29" s="11"/>
      <c r="D29" s="12"/>
      <c r="E29" s="13"/>
      <c r="F29" s="14"/>
      <c r="G29" s="82" t="str">
        <f>IF(Aanbod!E29&gt;0,Berekening!DY14,"")</f>
        <v/>
      </c>
      <c r="H29" s="81" t="str">
        <f>IF(Aanbod!E29&gt;0,ROUNDDOWN(G29/E29,4),"")</f>
        <v/>
      </c>
    </row>
    <row r="30" spans="1:17" x14ac:dyDescent="0.25">
      <c r="A30" s="54" t="str">
        <f t="shared" si="0"/>
        <v/>
      </c>
      <c r="B30" s="11"/>
      <c r="C30" s="11"/>
      <c r="D30" s="12"/>
      <c r="E30" s="13"/>
      <c r="F30" s="14"/>
      <c r="G30" s="82" t="str">
        <f>IF(Aanbod!E30&gt;0,Berekening!DY15,"")</f>
        <v/>
      </c>
      <c r="H30" s="81" t="str">
        <f>IF(Aanbod!E30&gt;0,ROUNDDOWN(G30/E30,4),"")</f>
        <v/>
      </c>
    </row>
    <row r="31" spans="1:17" x14ac:dyDescent="0.25">
      <c r="A31" s="54" t="str">
        <f t="shared" si="0"/>
        <v/>
      </c>
      <c r="B31" s="11"/>
      <c r="C31" s="11"/>
      <c r="D31" s="12"/>
      <c r="E31" s="13"/>
      <c r="F31" s="14"/>
      <c r="G31" s="82" t="str">
        <f>IF(Aanbod!E31&gt;0,Berekening!DY16,"")</f>
        <v/>
      </c>
      <c r="H31" s="81" t="str">
        <f>IF(Aanbod!E31&gt;0,ROUNDDOWN(G31/E31,4),"")</f>
        <v/>
      </c>
      <c r="J31" s="83"/>
      <c r="K31" s="83"/>
    </row>
    <row r="32" spans="1:17" x14ac:dyDescent="0.25">
      <c r="A32" s="54" t="str">
        <f t="shared" si="0"/>
        <v/>
      </c>
      <c r="B32" s="11"/>
      <c r="C32" s="11"/>
      <c r="D32" s="12"/>
      <c r="E32" s="13"/>
      <c r="F32" s="14"/>
      <c r="G32" s="82" t="str">
        <f>IF(Aanbod!E32&gt;0,Berekening!DY17,"")</f>
        <v/>
      </c>
      <c r="H32" s="81" t="str">
        <f>IF(Aanbod!E32&gt;0,ROUNDDOWN(G32/E32,4),"")</f>
        <v/>
      </c>
      <c r="J32" s="83"/>
      <c r="K32" s="83"/>
    </row>
    <row r="33" spans="1:11" x14ac:dyDescent="0.25">
      <c r="A33" s="54" t="str">
        <f t="shared" si="0"/>
        <v/>
      </c>
      <c r="B33" s="11"/>
      <c r="C33" s="11"/>
      <c r="D33" s="12"/>
      <c r="E33" s="13"/>
      <c r="F33" s="14"/>
      <c r="G33" s="82" t="str">
        <f>IF(Aanbod!E33&gt;0,Berekening!DY18,"")</f>
        <v/>
      </c>
      <c r="H33" s="81" t="str">
        <f>IF(Aanbod!E33&gt;0,ROUNDDOWN(G33/E33,4),"")</f>
        <v/>
      </c>
    </row>
    <row r="34" spans="1:11" x14ac:dyDescent="0.25">
      <c r="A34" s="54" t="str">
        <f t="shared" si="0"/>
        <v/>
      </c>
      <c r="B34" s="11"/>
      <c r="C34" s="11"/>
      <c r="D34" s="12"/>
      <c r="E34" s="13"/>
      <c r="F34" s="14"/>
      <c r="G34" s="82" t="str">
        <f>IF(Aanbod!E34&gt;0,Berekening!DY19,"")</f>
        <v/>
      </c>
      <c r="H34" s="81" t="str">
        <f>IF(Aanbod!E34&gt;0,ROUNDDOWN(G34/E34,4),"")</f>
        <v/>
      </c>
      <c r="J34" s="83"/>
      <c r="K34" s="83"/>
    </row>
    <row r="35" spans="1:11" x14ac:dyDescent="0.25">
      <c r="A35" s="54" t="str">
        <f t="shared" si="0"/>
        <v/>
      </c>
      <c r="B35" s="11"/>
      <c r="C35" s="11"/>
      <c r="D35" s="12"/>
      <c r="E35" s="13"/>
      <c r="F35" s="14"/>
      <c r="G35" s="82" t="str">
        <f>IF(Aanbod!E35&gt;0,Berekening!DY20,"")</f>
        <v/>
      </c>
      <c r="H35" s="81" t="str">
        <f>IF(Aanbod!E35&gt;0,ROUNDDOWN(G35/E35,4),"")</f>
        <v/>
      </c>
      <c r="J35" s="83"/>
      <c r="K35" s="83"/>
    </row>
    <row r="36" spans="1:11" x14ac:dyDescent="0.25">
      <c r="A36" s="54" t="str">
        <f t="shared" si="0"/>
        <v/>
      </c>
      <c r="B36" s="11"/>
      <c r="C36" s="11"/>
      <c r="D36" s="12"/>
      <c r="E36" s="13"/>
      <c r="F36" s="14"/>
      <c r="G36" s="82" t="str">
        <f>IF(Aanbod!E36&gt;0,Berekening!DY21,"")</f>
        <v/>
      </c>
      <c r="H36" s="81" t="str">
        <f>IF(Aanbod!E36&gt;0,ROUNDDOWN(G36/E36,4),"")</f>
        <v/>
      </c>
      <c r="J36" s="83"/>
      <c r="K36" s="83"/>
    </row>
    <row r="37" spans="1:11" x14ac:dyDescent="0.25">
      <c r="A37" s="54" t="str">
        <f t="shared" si="0"/>
        <v/>
      </c>
      <c r="B37" s="11"/>
      <c r="C37" s="11"/>
      <c r="D37" s="12"/>
      <c r="E37" s="13"/>
      <c r="F37" s="14"/>
      <c r="G37" s="82" t="str">
        <f>IF(Aanbod!E37&gt;0,Berekening!DY22,"")</f>
        <v/>
      </c>
      <c r="H37" s="81" t="str">
        <f>IF(Aanbod!E37&gt;0,ROUNDDOWN(G37/E37,4),"")</f>
        <v/>
      </c>
      <c r="J37" s="83"/>
      <c r="K37" s="83"/>
    </row>
    <row r="38" spans="1:11" x14ac:dyDescent="0.25">
      <c r="A38" s="54" t="str">
        <f t="shared" si="0"/>
        <v/>
      </c>
      <c r="B38" s="11"/>
      <c r="C38" s="11"/>
      <c r="D38" s="12"/>
      <c r="E38" s="13"/>
      <c r="F38" s="14"/>
      <c r="G38" s="82" t="str">
        <f>IF(Aanbod!E38&gt;0,Berekening!DY23,"")</f>
        <v/>
      </c>
      <c r="H38" s="81" t="str">
        <f>IF(Aanbod!E38&gt;0,ROUNDDOWN(G38/E38,4),"")</f>
        <v/>
      </c>
      <c r="J38" s="83"/>
      <c r="K38" s="83"/>
    </row>
    <row r="39" spans="1:11" x14ac:dyDescent="0.25">
      <c r="A39" s="54" t="str">
        <f t="shared" si="0"/>
        <v/>
      </c>
      <c r="B39" s="11"/>
      <c r="C39" s="11"/>
      <c r="D39" s="12"/>
      <c r="E39" s="13"/>
      <c r="F39" s="14"/>
      <c r="G39" s="82" t="str">
        <f>IF(Aanbod!E39&gt;0,Berekening!DY24,"")</f>
        <v/>
      </c>
      <c r="H39" s="81" t="str">
        <f>IF(Aanbod!E39&gt;0,ROUNDDOWN(G39/E39,4),"")</f>
        <v/>
      </c>
      <c r="J39" s="83"/>
      <c r="K39" s="83"/>
    </row>
    <row r="40" spans="1:11" x14ac:dyDescent="0.25">
      <c r="A40" s="54" t="str">
        <f t="shared" si="0"/>
        <v/>
      </c>
      <c r="B40" s="11"/>
      <c r="C40" s="11"/>
      <c r="D40" s="12"/>
      <c r="E40" s="13"/>
      <c r="F40" s="14"/>
      <c r="G40" s="82" t="str">
        <f>IF(Aanbod!E40&gt;0,Berekening!DY25,"")</f>
        <v/>
      </c>
      <c r="H40" s="81" t="str">
        <f>IF(Aanbod!E40&gt;0,ROUNDDOWN(G40/E40,4),"")</f>
        <v/>
      </c>
      <c r="J40" s="83"/>
      <c r="K40" s="83"/>
    </row>
    <row r="41" spans="1:11" x14ac:dyDescent="0.25">
      <c r="A41" s="54" t="str">
        <f t="shared" si="0"/>
        <v/>
      </c>
      <c r="B41" s="11"/>
      <c r="C41" s="11"/>
      <c r="D41" s="12"/>
      <c r="E41" s="13"/>
      <c r="F41" s="14"/>
      <c r="G41" s="82" t="str">
        <f>IF(Aanbod!E41&gt;0,Berekening!DY26,"")</f>
        <v/>
      </c>
      <c r="H41" s="81" t="str">
        <f>IF(Aanbod!E41&gt;0,ROUNDDOWN(G41/E41,4),"")</f>
        <v/>
      </c>
      <c r="J41" s="83"/>
      <c r="K41" s="83"/>
    </row>
    <row r="42" spans="1:11" x14ac:dyDescent="0.25">
      <c r="A42" s="54" t="str">
        <f t="shared" si="0"/>
        <v/>
      </c>
      <c r="B42" s="11"/>
      <c r="C42" s="11"/>
      <c r="D42" s="12"/>
      <c r="E42" s="13"/>
      <c r="F42" s="14"/>
      <c r="G42" s="82" t="str">
        <f>IF(Aanbod!E42&gt;0,Berekening!DY27,"")</f>
        <v/>
      </c>
      <c r="H42" s="81" t="str">
        <f>IF(Aanbod!E42&gt;0,ROUNDDOWN(G42/E42,4),"")</f>
        <v/>
      </c>
      <c r="J42" s="83"/>
      <c r="K42" s="83"/>
    </row>
    <row r="43" spans="1:11" x14ac:dyDescent="0.25">
      <c r="A43" s="54" t="str">
        <f t="shared" si="0"/>
        <v/>
      </c>
      <c r="B43" s="11"/>
      <c r="C43" s="11"/>
      <c r="D43" s="12"/>
      <c r="E43" s="13"/>
      <c r="F43" s="14"/>
      <c r="G43" s="82" t="str">
        <f>IF(Aanbod!E43&gt;0,Berekening!DY28,"")</f>
        <v/>
      </c>
      <c r="H43" s="81" t="str">
        <f>IF(Aanbod!E43&gt;0,ROUNDDOWN(G43/E43,4),"")</f>
        <v/>
      </c>
      <c r="J43" s="83"/>
      <c r="K43" s="83"/>
    </row>
    <row r="44" spans="1:11" x14ac:dyDescent="0.25">
      <c r="A44" s="54" t="str">
        <f t="shared" si="0"/>
        <v/>
      </c>
      <c r="B44" s="11"/>
      <c r="C44" s="11"/>
      <c r="D44" s="12"/>
      <c r="E44" s="13"/>
      <c r="F44" s="14"/>
      <c r="G44" s="82" t="str">
        <f>IF(Aanbod!E44&gt;0,Berekening!DY29,"")</f>
        <v/>
      </c>
      <c r="H44" s="81" t="str">
        <f>IF(Aanbod!E44&gt;0,ROUNDDOWN(G44/E44,4),"")</f>
        <v/>
      </c>
      <c r="J44" s="83"/>
      <c r="K44" s="83"/>
    </row>
    <row r="45" spans="1:11" x14ac:dyDescent="0.25">
      <c r="A45" s="54" t="str">
        <f t="shared" si="0"/>
        <v/>
      </c>
      <c r="B45" s="11"/>
      <c r="C45" s="11"/>
      <c r="D45" s="12"/>
      <c r="E45" s="13"/>
      <c r="F45" s="14"/>
      <c r="G45" s="82" t="str">
        <f>IF(Aanbod!E45&gt;0,Berekening!DY30,"")</f>
        <v/>
      </c>
      <c r="H45" s="81" t="str">
        <f>IF(Aanbod!E45&gt;0,ROUNDDOWN(G45/E45,4),"")</f>
        <v/>
      </c>
      <c r="J45" s="83"/>
      <c r="K45" s="83"/>
    </row>
    <row r="46" spans="1:11" x14ac:dyDescent="0.25">
      <c r="A46" s="54" t="str">
        <f t="shared" si="0"/>
        <v/>
      </c>
      <c r="B46" s="11"/>
      <c r="C46" s="11"/>
      <c r="D46" s="12"/>
      <c r="E46" s="13"/>
      <c r="F46" s="14"/>
      <c r="G46" s="82" t="str">
        <f>IF(Aanbod!E46&gt;0,Berekening!DY31,"")</f>
        <v/>
      </c>
      <c r="H46" s="81" t="str">
        <f>IF(Aanbod!E46&gt;0,ROUNDDOWN(G46/E46,4),"")</f>
        <v/>
      </c>
      <c r="J46" s="83"/>
      <c r="K46" s="83"/>
    </row>
    <row r="47" spans="1:11" x14ac:dyDescent="0.25">
      <c r="A47" s="54" t="str">
        <f t="shared" si="0"/>
        <v/>
      </c>
      <c r="B47" s="11"/>
      <c r="C47" s="11"/>
      <c r="D47" s="12"/>
      <c r="E47" s="13"/>
      <c r="F47" s="14"/>
      <c r="G47" s="82" t="str">
        <f>IF(Aanbod!E47&gt;0,Berekening!DY32,"")</f>
        <v/>
      </c>
      <c r="H47" s="81" t="str">
        <f>IF(Aanbod!E47&gt;0,ROUNDDOWN(G47/E47,4),"")</f>
        <v/>
      </c>
      <c r="J47" s="83"/>
      <c r="K47" s="83"/>
    </row>
    <row r="48" spans="1:11" x14ac:dyDescent="0.25">
      <c r="A48" s="54" t="str">
        <f t="shared" si="0"/>
        <v/>
      </c>
      <c r="B48" s="11"/>
      <c r="C48" s="11"/>
      <c r="D48" s="12"/>
      <c r="E48" s="13"/>
      <c r="F48" s="14"/>
      <c r="G48" s="82" t="str">
        <f>IF(Aanbod!E48&gt;0,Berekening!DY33,"")</f>
        <v/>
      </c>
      <c r="H48" s="81" t="str">
        <f>IF(Aanbod!E48&gt;0,ROUNDDOWN(G48/E48,4),"")</f>
        <v/>
      </c>
      <c r="J48" s="83"/>
      <c r="K48" s="83"/>
    </row>
    <row r="49" spans="1:11" x14ac:dyDescent="0.25">
      <c r="A49" s="54" t="str">
        <f t="shared" si="0"/>
        <v/>
      </c>
      <c r="B49" s="11"/>
      <c r="C49" s="11"/>
      <c r="D49" s="12"/>
      <c r="E49" s="13"/>
      <c r="F49" s="14"/>
      <c r="G49" s="82" t="str">
        <f>IF(Aanbod!E49&gt;0,Berekening!DY34,"")</f>
        <v/>
      </c>
      <c r="H49" s="81" t="str">
        <f>IF(Aanbod!E49&gt;0,ROUNDDOWN(G49/E49,4),"")</f>
        <v/>
      </c>
      <c r="J49" s="83"/>
      <c r="K49" s="83"/>
    </row>
    <row r="50" spans="1:11" x14ac:dyDescent="0.25">
      <c r="A50" s="54" t="str">
        <f t="shared" si="0"/>
        <v/>
      </c>
      <c r="B50" s="11"/>
      <c r="C50" s="11"/>
      <c r="D50" s="12"/>
      <c r="E50" s="13"/>
      <c r="F50" s="14"/>
      <c r="G50" s="82" t="str">
        <f>IF(Aanbod!E50&gt;0,Berekening!DY35,"")</f>
        <v/>
      </c>
      <c r="H50" s="81" t="str">
        <f>IF(Aanbod!E50&gt;0,ROUNDDOWN(G50/E50,4),"")</f>
        <v/>
      </c>
      <c r="J50" s="83"/>
      <c r="K50" s="83"/>
    </row>
    <row r="51" spans="1:11" x14ac:dyDescent="0.25">
      <c r="A51" s="54" t="str">
        <f t="shared" si="0"/>
        <v/>
      </c>
      <c r="B51" s="11"/>
      <c r="C51" s="11"/>
      <c r="D51" s="12"/>
      <c r="E51" s="13"/>
      <c r="F51" s="14"/>
      <c r="G51" s="82" t="str">
        <f>IF(Aanbod!E51&gt;0,Berekening!DY36,"")</f>
        <v/>
      </c>
      <c r="H51" s="81" t="str">
        <f>IF(Aanbod!E51&gt;0,ROUNDDOWN(G51/E51,4),"")</f>
        <v/>
      </c>
      <c r="J51" s="83"/>
      <c r="K51" s="83"/>
    </row>
    <row r="52" spans="1:11" x14ac:dyDescent="0.25">
      <c r="A52" s="54" t="str">
        <f t="shared" si="0"/>
        <v/>
      </c>
      <c r="B52" s="11"/>
      <c r="C52" s="11"/>
      <c r="D52" s="12"/>
      <c r="E52" s="13"/>
      <c r="F52" s="14"/>
      <c r="G52" s="82" t="str">
        <f>IF(Aanbod!E52&gt;0,Berekening!DY37,"")</f>
        <v/>
      </c>
      <c r="H52" s="81" t="str">
        <f>IF(Aanbod!E52&gt;0,ROUNDDOWN(G52/E52,4),"")</f>
        <v/>
      </c>
      <c r="J52" s="83"/>
      <c r="K52" s="83"/>
    </row>
    <row r="53" spans="1:11" x14ac:dyDescent="0.25">
      <c r="A53" s="54" t="str">
        <f t="shared" si="0"/>
        <v/>
      </c>
      <c r="B53" s="11"/>
      <c r="C53" s="11"/>
      <c r="D53" s="12"/>
      <c r="E53" s="13"/>
      <c r="F53" s="14"/>
      <c r="G53" s="82" t="str">
        <f>IF(Aanbod!E53&gt;0,Berekening!DY38,"")</f>
        <v/>
      </c>
      <c r="H53" s="81" t="str">
        <f>IF(Aanbod!E53&gt;0,ROUNDDOWN(G53/E53,4),"")</f>
        <v/>
      </c>
      <c r="J53" s="83"/>
      <c r="K53" s="83"/>
    </row>
    <row r="54" spans="1:11" x14ac:dyDescent="0.25">
      <c r="A54" s="54" t="str">
        <f t="shared" si="0"/>
        <v/>
      </c>
      <c r="B54" s="11"/>
      <c r="C54" s="11"/>
      <c r="D54" s="12"/>
      <c r="E54" s="13"/>
      <c r="F54" s="14"/>
      <c r="G54" s="82" t="str">
        <f>IF(Aanbod!E54&gt;0,Berekening!DY39,"")</f>
        <v/>
      </c>
      <c r="H54" s="81" t="str">
        <f>IF(Aanbod!E54&gt;0,ROUNDDOWN(G54/E54,4),"")</f>
        <v/>
      </c>
      <c r="J54" s="83"/>
      <c r="K54" s="83"/>
    </row>
    <row r="55" spans="1:11" x14ac:dyDescent="0.25">
      <c r="A55" s="54" t="str">
        <f t="shared" si="0"/>
        <v/>
      </c>
      <c r="B55" s="11"/>
      <c r="C55" s="11"/>
      <c r="D55" s="12"/>
      <c r="E55" s="13"/>
      <c r="F55" s="14"/>
      <c r="G55" s="82" t="str">
        <f>IF(Aanbod!E55&gt;0,Berekening!DY40,"")</f>
        <v/>
      </c>
      <c r="H55" s="81" t="str">
        <f>IF(Aanbod!E55&gt;0,ROUNDDOWN(G55/E55,4),"")</f>
        <v/>
      </c>
      <c r="J55" s="83"/>
      <c r="K55" s="83"/>
    </row>
    <row r="56" spans="1:11" x14ac:dyDescent="0.25">
      <c r="A56" s="54" t="str">
        <f t="shared" si="0"/>
        <v/>
      </c>
      <c r="B56" s="11"/>
      <c r="C56" s="11"/>
      <c r="D56" s="12"/>
      <c r="E56" s="13"/>
      <c r="F56" s="14"/>
      <c r="G56" s="82" t="str">
        <f>IF(Aanbod!E56&gt;0,Berekening!DY41,"")</f>
        <v/>
      </c>
      <c r="H56" s="81" t="str">
        <f>IF(Aanbod!E56&gt;0,ROUNDDOWN(G56/E56,4),"")</f>
        <v/>
      </c>
      <c r="J56" s="83"/>
      <c r="K56" s="83"/>
    </row>
    <row r="57" spans="1:11" x14ac:dyDescent="0.25">
      <c r="A57" s="54" t="str">
        <f t="shared" si="0"/>
        <v/>
      </c>
      <c r="B57" s="11"/>
      <c r="C57" s="11"/>
      <c r="D57" s="12"/>
      <c r="E57" s="13"/>
      <c r="F57" s="14"/>
      <c r="G57" s="82" t="str">
        <f>IF(Aanbod!E57&gt;0,Berekening!DY42,"")</f>
        <v/>
      </c>
      <c r="H57" s="81" t="str">
        <f>IF(Aanbod!E57&gt;0,ROUNDDOWN(G57/E57,4),"")</f>
        <v/>
      </c>
      <c r="J57" s="83"/>
      <c r="K57" s="83"/>
    </row>
    <row r="58" spans="1:11" x14ac:dyDescent="0.25">
      <c r="A58" s="54" t="str">
        <f t="shared" si="0"/>
        <v/>
      </c>
      <c r="B58" s="11"/>
      <c r="C58" s="11"/>
      <c r="D58" s="12"/>
      <c r="E58" s="13"/>
      <c r="F58" s="14"/>
      <c r="G58" s="82" t="str">
        <f>IF(Aanbod!E58&gt;0,Berekening!DY43,"")</f>
        <v/>
      </c>
      <c r="H58" s="81" t="str">
        <f>IF(Aanbod!E58&gt;0,ROUNDDOWN(G58/E58,4),"")</f>
        <v/>
      </c>
      <c r="J58" s="83"/>
      <c r="K58" s="83"/>
    </row>
    <row r="59" spans="1:11" x14ac:dyDescent="0.25">
      <c r="A59" s="54" t="str">
        <f t="shared" si="0"/>
        <v/>
      </c>
      <c r="B59" s="11"/>
      <c r="C59" s="11"/>
      <c r="D59" s="12"/>
      <c r="E59" s="13"/>
      <c r="F59" s="14"/>
      <c r="G59" s="82" t="str">
        <f>IF(Aanbod!E59&gt;0,Berekening!DY44,"")</f>
        <v/>
      </c>
      <c r="H59" s="81" t="str">
        <f>IF(Aanbod!E59&gt;0,ROUNDDOWN(G59/E59,4),"")</f>
        <v/>
      </c>
      <c r="J59" s="83"/>
      <c r="K59" s="83"/>
    </row>
    <row r="60" spans="1:11" x14ac:dyDescent="0.25">
      <c r="A60" s="54" t="str">
        <f t="shared" si="0"/>
        <v/>
      </c>
      <c r="B60" s="11"/>
      <c r="C60" s="11"/>
      <c r="D60" s="12"/>
      <c r="E60" s="13"/>
      <c r="F60" s="14"/>
      <c r="G60" s="82" t="str">
        <f>IF(Aanbod!E60&gt;0,Berekening!DY45,"")</f>
        <v/>
      </c>
      <c r="H60" s="81" t="str">
        <f>IF(Aanbod!E60&gt;0,ROUNDDOWN(G60/E60,4),"")</f>
        <v/>
      </c>
      <c r="J60" s="83"/>
      <c r="K60" s="83"/>
    </row>
    <row r="61" spans="1:11" x14ac:dyDescent="0.25">
      <c r="A61" s="54" t="str">
        <f t="shared" si="0"/>
        <v/>
      </c>
      <c r="B61" s="11"/>
      <c r="C61" s="11"/>
      <c r="D61" s="12"/>
      <c r="E61" s="13"/>
      <c r="F61" s="14"/>
      <c r="G61" s="82" t="str">
        <f>IF(Aanbod!E61&gt;0,Berekening!DY46,"")</f>
        <v/>
      </c>
      <c r="H61" s="81" t="str">
        <f>IF(Aanbod!E61&gt;0,ROUNDDOWN(G61/E61,4),"")</f>
        <v/>
      </c>
      <c r="J61" s="83"/>
      <c r="K61" s="83"/>
    </row>
    <row r="62" spans="1:11" x14ac:dyDescent="0.25">
      <c r="A62" s="54" t="str">
        <f t="shared" si="0"/>
        <v/>
      </c>
      <c r="B62" s="11"/>
      <c r="C62" s="11"/>
      <c r="D62" s="12"/>
      <c r="E62" s="13"/>
      <c r="F62" s="14"/>
      <c r="G62" s="82" t="str">
        <f>IF(Aanbod!E62&gt;0,Berekening!DY47,"")</f>
        <v/>
      </c>
      <c r="H62" s="81" t="str">
        <f>IF(Aanbod!E62&gt;0,ROUNDDOWN(G62/E62,4),"")</f>
        <v/>
      </c>
      <c r="J62" s="83"/>
      <c r="K62" s="83"/>
    </row>
    <row r="63" spans="1:11" x14ac:dyDescent="0.25">
      <c r="A63" s="54" t="str">
        <f t="shared" si="0"/>
        <v/>
      </c>
      <c r="B63" s="11"/>
      <c r="C63" s="11"/>
      <c r="D63" s="12"/>
      <c r="E63" s="13"/>
      <c r="F63" s="14"/>
      <c r="G63" s="82" t="str">
        <f>IF(Aanbod!E63&gt;0,Berekening!DY48,"")</f>
        <v/>
      </c>
      <c r="H63" s="81" t="str">
        <f>IF(Aanbod!E63&gt;0,ROUNDDOWN(G63/E63,4),"")</f>
        <v/>
      </c>
      <c r="J63" s="83"/>
      <c r="K63" s="83"/>
    </row>
    <row r="64" spans="1:11" x14ac:dyDescent="0.25">
      <c r="A64" s="54" t="str">
        <f t="shared" si="0"/>
        <v/>
      </c>
      <c r="B64" s="11"/>
      <c r="C64" s="11"/>
      <c r="D64" s="12"/>
      <c r="E64" s="13"/>
      <c r="F64" s="14"/>
      <c r="G64" s="82" t="str">
        <f>IF(Aanbod!E64&gt;0,Berekening!DY49,"")</f>
        <v/>
      </c>
      <c r="H64" s="81" t="str">
        <f>IF(Aanbod!E64&gt;0,ROUNDDOWN(G64/E64,4),"")</f>
        <v/>
      </c>
      <c r="J64" s="83"/>
      <c r="K64" s="83"/>
    </row>
    <row r="65" spans="1:11" x14ac:dyDescent="0.25">
      <c r="A65" s="54" t="str">
        <f t="shared" si="0"/>
        <v/>
      </c>
      <c r="B65" s="11"/>
      <c r="C65" s="11"/>
      <c r="D65" s="12"/>
      <c r="E65" s="13"/>
      <c r="F65" s="14"/>
      <c r="G65" s="82" t="str">
        <f>IF(Aanbod!E65&gt;0,Berekening!DY50,"")</f>
        <v/>
      </c>
      <c r="H65" s="81" t="str">
        <f>IF(Aanbod!E65&gt;0,ROUNDDOWN(G65/E65,4),"")</f>
        <v/>
      </c>
      <c r="J65" s="83"/>
      <c r="K65" s="83"/>
    </row>
    <row r="66" spans="1:11" x14ac:dyDescent="0.25">
      <c r="A66" s="54" t="str">
        <f t="shared" si="0"/>
        <v/>
      </c>
      <c r="B66" s="11"/>
      <c r="C66" s="11"/>
      <c r="D66" s="12"/>
      <c r="E66" s="13"/>
      <c r="F66" s="14"/>
      <c r="G66" s="82" t="str">
        <f>IF(Aanbod!E66&gt;0,Berekening!DY51,"")</f>
        <v/>
      </c>
      <c r="H66" s="81" t="str">
        <f>IF(Aanbod!E66&gt;0,ROUNDDOWN(G66/E66,4),"")</f>
        <v/>
      </c>
      <c r="J66" s="83"/>
      <c r="K66" s="83"/>
    </row>
    <row r="67" spans="1:11" x14ac:dyDescent="0.25">
      <c r="A67" s="54" t="str">
        <f t="shared" si="0"/>
        <v/>
      </c>
      <c r="B67" s="11"/>
      <c r="C67" s="11"/>
      <c r="D67" s="12"/>
      <c r="E67" s="13"/>
      <c r="F67" s="14"/>
      <c r="G67" s="82" t="str">
        <f>IF(Aanbod!E67&gt;0,Berekening!DY52,"")</f>
        <v/>
      </c>
      <c r="H67" s="81" t="str">
        <f>IF(Aanbod!E67&gt;0,ROUNDDOWN(G67/E67,4),"")</f>
        <v/>
      </c>
      <c r="J67" s="83"/>
      <c r="K67" s="83"/>
    </row>
    <row r="68" spans="1:11" x14ac:dyDescent="0.25">
      <c r="A68" s="54" t="str">
        <f t="shared" si="0"/>
        <v/>
      </c>
      <c r="B68" s="11"/>
      <c r="C68" s="11"/>
      <c r="D68" s="12"/>
      <c r="E68" s="13"/>
      <c r="F68" s="14"/>
      <c r="G68" s="82" t="str">
        <f>IF(Aanbod!E68&gt;0,Berekening!DY53,"")</f>
        <v/>
      </c>
      <c r="H68" s="81" t="str">
        <f>IF(Aanbod!E68&gt;0,ROUNDDOWN(G68/E68,4),"")</f>
        <v/>
      </c>
      <c r="J68" s="83"/>
      <c r="K68" s="83"/>
    </row>
    <row r="69" spans="1:11" x14ac:dyDescent="0.25">
      <c r="A69" s="54" t="str">
        <f t="shared" si="0"/>
        <v/>
      </c>
      <c r="B69" s="11"/>
      <c r="C69" s="11"/>
      <c r="D69" s="12"/>
      <c r="E69" s="13"/>
      <c r="F69" s="14"/>
      <c r="G69" s="82" t="str">
        <f>IF(Aanbod!E69&gt;0,Berekening!DY54,"")</f>
        <v/>
      </c>
      <c r="H69" s="81" t="str">
        <f>IF(Aanbod!E69&gt;0,ROUNDDOWN(G69/E69,4),"")</f>
        <v/>
      </c>
      <c r="J69" s="83"/>
      <c r="K69" s="83"/>
    </row>
    <row r="70" spans="1:11" x14ac:dyDescent="0.25">
      <c r="A70" s="54" t="str">
        <f t="shared" si="0"/>
        <v/>
      </c>
      <c r="B70" s="11"/>
      <c r="C70" s="11"/>
      <c r="D70" s="12"/>
      <c r="E70" s="13"/>
      <c r="F70" s="14"/>
      <c r="G70" s="82" t="str">
        <f>IF(Aanbod!E70&gt;0,Berekening!DY55,"")</f>
        <v/>
      </c>
      <c r="H70" s="81" t="str">
        <f>IF(Aanbod!E70&gt;0,ROUNDDOWN(G70/E70,4),"")</f>
        <v/>
      </c>
      <c r="J70" s="83"/>
      <c r="K70" s="83"/>
    </row>
    <row r="71" spans="1:11" x14ac:dyDescent="0.25">
      <c r="A71" s="54" t="str">
        <f t="shared" si="0"/>
        <v/>
      </c>
      <c r="B71" s="11"/>
      <c r="C71" s="11"/>
      <c r="D71" s="12"/>
      <c r="E71" s="13"/>
      <c r="F71" s="14"/>
      <c r="G71" s="82" t="str">
        <f>IF(Aanbod!E71&gt;0,Berekening!DY56,"")</f>
        <v/>
      </c>
      <c r="H71" s="81" t="str">
        <f>IF(Aanbod!E71&gt;0,ROUNDDOWN(G71/E71,4),"")</f>
        <v/>
      </c>
      <c r="J71" s="83"/>
      <c r="K71" s="83"/>
    </row>
    <row r="72" spans="1:11" x14ac:dyDescent="0.25">
      <c r="A72" s="54" t="str">
        <f t="shared" si="0"/>
        <v/>
      </c>
      <c r="B72" s="11"/>
      <c r="C72" s="11"/>
      <c r="D72" s="12"/>
      <c r="E72" s="13"/>
      <c r="F72" s="14"/>
      <c r="G72" s="82" t="str">
        <f>IF(Aanbod!E72&gt;0,Berekening!DY57,"")</f>
        <v/>
      </c>
      <c r="H72" s="81" t="str">
        <f>IF(Aanbod!E72&gt;0,ROUNDDOWN(G72/E72,4),"")</f>
        <v/>
      </c>
      <c r="J72" s="83"/>
      <c r="K72" s="83"/>
    </row>
    <row r="73" spans="1:11" x14ac:dyDescent="0.25">
      <c r="A73" s="54" t="str">
        <f t="shared" si="0"/>
        <v/>
      </c>
      <c r="B73" s="11"/>
      <c r="C73" s="11"/>
      <c r="D73" s="12"/>
      <c r="E73" s="13"/>
      <c r="F73" s="14"/>
      <c r="G73" s="82" t="str">
        <f>IF(Aanbod!E73&gt;0,Berekening!DY58,"")</f>
        <v/>
      </c>
      <c r="H73" s="81" t="str">
        <f>IF(Aanbod!E73&gt;0,ROUNDDOWN(G73/E73,4),"")</f>
        <v/>
      </c>
      <c r="J73" s="83"/>
      <c r="K73" s="83"/>
    </row>
    <row r="74" spans="1:11" x14ac:dyDescent="0.25">
      <c r="A74" s="54" t="str">
        <f t="shared" si="0"/>
        <v/>
      </c>
      <c r="B74" s="11"/>
      <c r="C74" s="11"/>
      <c r="D74" s="12"/>
      <c r="E74" s="13"/>
      <c r="F74" s="14"/>
      <c r="G74" s="82" t="str">
        <f>IF(Aanbod!E74&gt;0,Berekening!DY59,"")</f>
        <v/>
      </c>
      <c r="H74" s="81" t="str">
        <f>IF(Aanbod!E74&gt;0,ROUNDDOWN(G74/E74,4),"")</f>
        <v/>
      </c>
      <c r="J74" s="83"/>
      <c r="K74" s="83"/>
    </row>
    <row r="75" spans="1:11" x14ac:dyDescent="0.25">
      <c r="A75" s="54" t="str">
        <f t="shared" si="0"/>
        <v/>
      </c>
      <c r="B75" s="11"/>
      <c r="C75" s="11"/>
      <c r="D75" s="12"/>
      <c r="E75" s="13"/>
      <c r="F75" s="14"/>
      <c r="G75" s="82" t="str">
        <f>IF(Aanbod!E75&gt;0,Berekening!DY60,"")</f>
        <v/>
      </c>
      <c r="H75" s="81" t="str">
        <f>IF(Aanbod!E75&gt;0,ROUNDDOWN(G75/E75,4),"")</f>
        <v/>
      </c>
      <c r="J75" s="83"/>
      <c r="K75" s="83"/>
    </row>
    <row r="76" spans="1:11" x14ac:dyDescent="0.25">
      <c r="A76" s="54" t="str">
        <f t="shared" si="0"/>
        <v/>
      </c>
      <c r="B76" s="11"/>
      <c r="C76" s="11"/>
      <c r="D76" s="12"/>
      <c r="E76" s="13"/>
      <c r="F76" s="14"/>
      <c r="G76" s="82" t="str">
        <f>IF(Aanbod!E76&gt;0,Berekening!DY61,"")</f>
        <v/>
      </c>
      <c r="H76" s="81" t="str">
        <f>IF(Aanbod!E76&gt;0,ROUNDDOWN(G76/E76,4),"")</f>
        <v/>
      </c>
      <c r="J76" s="83"/>
      <c r="K76" s="83"/>
    </row>
    <row r="77" spans="1:11" x14ac:dyDescent="0.25">
      <c r="A77" s="54" t="str">
        <f t="shared" si="0"/>
        <v/>
      </c>
      <c r="B77" s="11"/>
      <c r="C77" s="11"/>
      <c r="D77" s="12"/>
      <c r="E77" s="13"/>
      <c r="F77" s="14"/>
      <c r="G77" s="82" t="str">
        <f>IF(Aanbod!E77&gt;0,Berekening!DY62,"")</f>
        <v/>
      </c>
      <c r="H77" s="81" t="str">
        <f>IF(Aanbod!E77&gt;0,ROUNDDOWN(G77/E77,4),"")</f>
        <v/>
      </c>
      <c r="J77" s="83"/>
      <c r="K77" s="83"/>
    </row>
    <row r="78" spans="1:11" x14ac:dyDescent="0.25">
      <c r="A78" s="54" t="str">
        <f t="shared" si="0"/>
        <v/>
      </c>
      <c r="B78" s="11"/>
      <c r="C78" s="11"/>
      <c r="D78" s="12"/>
      <c r="E78" s="13"/>
      <c r="F78" s="14"/>
      <c r="G78" s="82" t="str">
        <f>IF(Aanbod!E78&gt;0,Berekening!DY63,"")</f>
        <v/>
      </c>
      <c r="H78" s="81" t="str">
        <f>IF(Aanbod!E78&gt;0,ROUNDDOWN(G78/E78,4),"")</f>
        <v/>
      </c>
      <c r="J78" s="83"/>
      <c r="K78" s="83"/>
    </row>
    <row r="79" spans="1:11" x14ac:dyDescent="0.25">
      <c r="A79" s="54" t="str">
        <f t="shared" si="0"/>
        <v/>
      </c>
      <c r="B79" s="11"/>
      <c r="C79" s="11"/>
      <c r="D79" s="12"/>
      <c r="E79" s="13"/>
      <c r="F79" s="14"/>
      <c r="G79" s="82" t="str">
        <f>IF(Aanbod!E79&gt;0,Berekening!DY64,"")</f>
        <v/>
      </c>
      <c r="H79" s="81" t="str">
        <f>IF(Aanbod!E79&gt;0,ROUNDDOWN(G79/E79,4),"")</f>
        <v/>
      </c>
      <c r="J79" s="83"/>
      <c r="K79" s="83"/>
    </row>
    <row r="80" spans="1:11" x14ac:dyDescent="0.25">
      <c r="A80" s="54" t="str">
        <f t="shared" si="0"/>
        <v/>
      </c>
      <c r="B80" s="11"/>
      <c r="C80" s="11"/>
      <c r="D80" s="12"/>
      <c r="E80" s="13"/>
      <c r="F80" s="14"/>
      <c r="G80" s="82" t="str">
        <f>IF(Aanbod!E80&gt;0,Berekening!DY65,"")</f>
        <v/>
      </c>
      <c r="H80" s="81" t="str">
        <f>IF(Aanbod!E80&gt;0,ROUNDDOWN(G80/E80,4),"")</f>
        <v/>
      </c>
      <c r="J80" s="83"/>
      <c r="K80" s="83"/>
    </row>
    <row r="81" spans="1:11" x14ac:dyDescent="0.25">
      <c r="A81" s="54" t="str">
        <f t="shared" ref="A81:A144" si="1">IF(D81&gt;"",ROW(D81)-16,"")</f>
        <v/>
      </c>
      <c r="B81" s="11"/>
      <c r="C81" s="11"/>
      <c r="D81" s="12"/>
      <c r="E81" s="13"/>
      <c r="F81" s="14"/>
      <c r="G81" s="82" t="str">
        <f>IF(Aanbod!E81&gt;0,Berekening!DY66,"")</f>
        <v/>
      </c>
      <c r="H81" s="81" t="str">
        <f>IF(Aanbod!E81&gt;0,ROUNDDOWN(G81/E81,4),"")</f>
        <v/>
      </c>
      <c r="J81" s="83"/>
      <c r="K81" s="83"/>
    </row>
    <row r="82" spans="1:11" x14ac:dyDescent="0.25">
      <c r="A82" s="54" t="str">
        <f t="shared" si="1"/>
        <v/>
      </c>
      <c r="B82" s="11"/>
      <c r="C82" s="11"/>
      <c r="D82" s="12"/>
      <c r="E82" s="13"/>
      <c r="F82" s="14"/>
      <c r="G82" s="82" t="str">
        <f>IF(Aanbod!E82&gt;0,Berekening!DY67,"")</f>
        <v/>
      </c>
      <c r="H82" s="81" t="str">
        <f>IF(Aanbod!E82&gt;0,ROUNDDOWN(G82/E82,4),"")</f>
        <v/>
      </c>
      <c r="J82" s="83"/>
      <c r="K82" s="83"/>
    </row>
    <row r="83" spans="1:11" x14ac:dyDescent="0.25">
      <c r="A83" s="54" t="str">
        <f t="shared" si="1"/>
        <v/>
      </c>
      <c r="B83" s="11"/>
      <c r="C83" s="11"/>
      <c r="D83" s="12"/>
      <c r="E83" s="13"/>
      <c r="F83" s="14"/>
      <c r="G83" s="82" t="str">
        <f>IF(Aanbod!E83&gt;0,Berekening!DY68,"")</f>
        <v/>
      </c>
      <c r="H83" s="81" t="str">
        <f>IF(Aanbod!E83&gt;0,ROUNDDOWN(G83/E83,4),"")</f>
        <v/>
      </c>
      <c r="J83" s="83"/>
      <c r="K83" s="83"/>
    </row>
    <row r="84" spans="1:11" x14ac:dyDescent="0.25">
      <c r="A84" s="54" t="str">
        <f t="shared" si="1"/>
        <v/>
      </c>
      <c r="B84" s="11"/>
      <c r="C84" s="11"/>
      <c r="D84" s="12"/>
      <c r="E84" s="13"/>
      <c r="F84" s="14"/>
      <c r="G84" s="82" t="str">
        <f>IF(Aanbod!E84&gt;0,Berekening!DY69,"")</f>
        <v/>
      </c>
      <c r="H84" s="81" t="str">
        <f>IF(Aanbod!E84&gt;0,ROUNDDOWN(G84/E84,4),"")</f>
        <v/>
      </c>
      <c r="J84" s="83"/>
      <c r="K84" s="83"/>
    </row>
    <row r="85" spans="1:11" x14ac:dyDescent="0.25">
      <c r="A85" s="54" t="str">
        <f t="shared" si="1"/>
        <v/>
      </c>
      <c r="B85" s="11"/>
      <c r="C85" s="11"/>
      <c r="D85" s="12"/>
      <c r="E85" s="13"/>
      <c r="F85" s="14"/>
      <c r="G85" s="82" t="str">
        <f>IF(Aanbod!E85&gt;0,Berekening!DY70,"")</f>
        <v/>
      </c>
      <c r="H85" s="81" t="str">
        <f>IF(Aanbod!E85&gt;0,ROUNDDOWN(G85/E85,4),"")</f>
        <v/>
      </c>
      <c r="J85" s="83"/>
      <c r="K85" s="83"/>
    </row>
    <row r="86" spans="1:11" x14ac:dyDescent="0.25">
      <c r="A86" s="54" t="str">
        <f t="shared" si="1"/>
        <v/>
      </c>
      <c r="B86" s="11"/>
      <c r="C86" s="11"/>
      <c r="D86" s="12"/>
      <c r="E86" s="13"/>
      <c r="F86" s="14"/>
      <c r="G86" s="82" t="str">
        <f>IF(Aanbod!E86&gt;0,Berekening!DY71,"")</f>
        <v/>
      </c>
      <c r="H86" s="81" t="str">
        <f>IF(Aanbod!E86&gt;0,ROUNDDOWN(G86/E86,4),"")</f>
        <v/>
      </c>
      <c r="J86" s="83"/>
      <c r="K86" s="83"/>
    </row>
    <row r="87" spans="1:11" x14ac:dyDescent="0.25">
      <c r="A87" s="54" t="str">
        <f t="shared" si="1"/>
        <v/>
      </c>
      <c r="B87" s="11"/>
      <c r="C87" s="11"/>
      <c r="D87" s="12"/>
      <c r="E87" s="13"/>
      <c r="F87" s="14"/>
      <c r="G87" s="82" t="str">
        <f>IF(Aanbod!E87&gt;0,Berekening!DY72,"")</f>
        <v/>
      </c>
      <c r="H87" s="81" t="str">
        <f>IF(Aanbod!E87&gt;0,ROUNDDOWN(G87/E87,4),"")</f>
        <v/>
      </c>
      <c r="J87" s="83"/>
      <c r="K87" s="83"/>
    </row>
    <row r="88" spans="1:11" x14ac:dyDescent="0.25">
      <c r="A88" s="54" t="str">
        <f t="shared" si="1"/>
        <v/>
      </c>
      <c r="B88" s="11"/>
      <c r="C88" s="11"/>
      <c r="D88" s="12"/>
      <c r="E88" s="13"/>
      <c r="F88" s="14"/>
      <c r="G88" s="82" t="str">
        <f>IF(Aanbod!E88&gt;0,Berekening!DY73,"")</f>
        <v/>
      </c>
      <c r="H88" s="81" t="str">
        <f>IF(Aanbod!E88&gt;0,ROUNDDOWN(G88/E88,4),"")</f>
        <v/>
      </c>
      <c r="J88" s="83"/>
      <c r="K88" s="83"/>
    </row>
    <row r="89" spans="1:11" x14ac:dyDescent="0.25">
      <c r="A89" s="54" t="str">
        <f t="shared" si="1"/>
        <v/>
      </c>
      <c r="B89" s="11"/>
      <c r="C89" s="11"/>
      <c r="D89" s="12"/>
      <c r="E89" s="13"/>
      <c r="F89" s="14"/>
      <c r="G89" s="82" t="str">
        <f>IF(Aanbod!E89&gt;0,Berekening!DY74,"")</f>
        <v/>
      </c>
      <c r="H89" s="81" t="str">
        <f>IF(Aanbod!E89&gt;0,ROUNDDOWN(G89/E89,4),"")</f>
        <v/>
      </c>
      <c r="J89" s="83"/>
      <c r="K89" s="83"/>
    </row>
    <row r="90" spans="1:11" x14ac:dyDescent="0.25">
      <c r="A90" s="54" t="str">
        <f t="shared" si="1"/>
        <v/>
      </c>
      <c r="B90" s="11"/>
      <c r="C90" s="11"/>
      <c r="D90" s="12"/>
      <c r="E90" s="13"/>
      <c r="F90" s="14"/>
      <c r="G90" s="82" t="str">
        <f>IF(Aanbod!E90&gt;0,Berekening!DY75,"")</f>
        <v/>
      </c>
      <c r="H90" s="81" t="str">
        <f>IF(Aanbod!E90&gt;0,ROUNDDOWN(G90/E90,4),"")</f>
        <v/>
      </c>
      <c r="J90" s="83"/>
      <c r="K90" s="83"/>
    </row>
    <row r="91" spans="1:11" x14ac:dyDescent="0.25">
      <c r="A91" s="54" t="str">
        <f t="shared" si="1"/>
        <v/>
      </c>
      <c r="B91" s="11"/>
      <c r="C91" s="11"/>
      <c r="D91" s="12"/>
      <c r="E91" s="13"/>
      <c r="F91" s="14"/>
      <c r="G91" s="82" t="str">
        <f>IF(Aanbod!E91&gt;0,Berekening!DY76,"")</f>
        <v/>
      </c>
      <c r="H91" s="81" t="str">
        <f>IF(Aanbod!E91&gt;0,ROUNDDOWN(G91/E91,4),"")</f>
        <v/>
      </c>
      <c r="J91" s="83"/>
      <c r="K91" s="83"/>
    </row>
    <row r="92" spans="1:11" x14ac:dyDescent="0.25">
      <c r="A92" s="54" t="str">
        <f t="shared" si="1"/>
        <v/>
      </c>
      <c r="B92" s="11"/>
      <c r="C92" s="11"/>
      <c r="D92" s="12"/>
      <c r="E92" s="13"/>
      <c r="F92" s="14"/>
      <c r="G92" s="82" t="str">
        <f>IF(Aanbod!E92&gt;0,Berekening!DY77,"")</f>
        <v/>
      </c>
      <c r="H92" s="81" t="str">
        <f>IF(Aanbod!E92&gt;0,ROUNDDOWN(G92/E92,4),"")</f>
        <v/>
      </c>
      <c r="J92" s="83"/>
      <c r="K92" s="83"/>
    </row>
    <row r="93" spans="1:11" x14ac:dyDescent="0.25">
      <c r="A93" s="54" t="str">
        <f t="shared" si="1"/>
        <v/>
      </c>
      <c r="B93" s="11"/>
      <c r="C93" s="11"/>
      <c r="D93" s="12"/>
      <c r="E93" s="13"/>
      <c r="F93" s="14"/>
      <c r="G93" s="82" t="str">
        <f>IF(Aanbod!E93&gt;0,Berekening!DY78,"")</f>
        <v/>
      </c>
      <c r="H93" s="81" t="str">
        <f>IF(Aanbod!E93&gt;0,ROUNDDOWN(G93/E93,4),"")</f>
        <v/>
      </c>
      <c r="J93" s="83"/>
      <c r="K93" s="83"/>
    </row>
    <row r="94" spans="1:11" x14ac:dyDescent="0.25">
      <c r="A94" s="54" t="str">
        <f t="shared" si="1"/>
        <v/>
      </c>
      <c r="B94" s="11"/>
      <c r="C94" s="11"/>
      <c r="D94" s="12"/>
      <c r="E94" s="13"/>
      <c r="F94" s="14"/>
      <c r="G94" s="82" t="str">
        <f>IF(Aanbod!E94&gt;0,Berekening!DY79,"")</f>
        <v/>
      </c>
      <c r="H94" s="81" t="str">
        <f>IF(Aanbod!E94&gt;0,ROUNDDOWN(G94/E94,4),"")</f>
        <v/>
      </c>
      <c r="J94" s="83"/>
      <c r="K94" s="83"/>
    </row>
    <row r="95" spans="1:11" x14ac:dyDescent="0.25">
      <c r="A95" s="54" t="str">
        <f t="shared" si="1"/>
        <v/>
      </c>
      <c r="B95" s="11"/>
      <c r="C95" s="11"/>
      <c r="D95" s="12"/>
      <c r="E95" s="13"/>
      <c r="F95" s="14"/>
      <c r="G95" s="82" t="str">
        <f>IF(Aanbod!E95&gt;0,Berekening!DY80,"")</f>
        <v/>
      </c>
      <c r="H95" s="81" t="str">
        <f>IF(Aanbod!E95&gt;0,ROUNDDOWN(G95/E95,4),"")</f>
        <v/>
      </c>
      <c r="J95" s="83"/>
      <c r="K95" s="83"/>
    </row>
    <row r="96" spans="1:11" x14ac:dyDescent="0.25">
      <c r="A96" s="54" t="str">
        <f t="shared" si="1"/>
        <v/>
      </c>
      <c r="B96" s="11"/>
      <c r="C96" s="11"/>
      <c r="D96" s="12"/>
      <c r="E96" s="13"/>
      <c r="F96" s="14"/>
      <c r="G96" s="82" t="str">
        <f>IF(Aanbod!E96&gt;0,Berekening!DY81,"")</f>
        <v/>
      </c>
      <c r="H96" s="81" t="str">
        <f>IF(Aanbod!E96&gt;0,ROUNDDOWN(G96/E96,4),"")</f>
        <v/>
      </c>
      <c r="J96" s="83"/>
      <c r="K96" s="83"/>
    </row>
    <row r="97" spans="1:11" x14ac:dyDescent="0.25">
      <c r="A97" s="54" t="str">
        <f t="shared" si="1"/>
        <v/>
      </c>
      <c r="B97" s="11"/>
      <c r="C97" s="11"/>
      <c r="D97" s="12"/>
      <c r="E97" s="13"/>
      <c r="F97" s="14"/>
      <c r="G97" s="82" t="str">
        <f>IF(Aanbod!E97&gt;0,Berekening!DY82,"")</f>
        <v/>
      </c>
      <c r="H97" s="81" t="str">
        <f>IF(Aanbod!E97&gt;0,ROUNDDOWN(G97/E97,4),"")</f>
        <v/>
      </c>
      <c r="J97" s="83"/>
      <c r="K97" s="83"/>
    </row>
    <row r="98" spans="1:11" x14ac:dyDescent="0.25">
      <c r="A98" s="54" t="str">
        <f t="shared" si="1"/>
        <v/>
      </c>
      <c r="B98" s="11"/>
      <c r="C98" s="11"/>
      <c r="D98" s="12"/>
      <c r="E98" s="13"/>
      <c r="F98" s="14"/>
      <c r="G98" s="82" t="str">
        <f>IF(Aanbod!E98&gt;0,Berekening!DY83,"")</f>
        <v/>
      </c>
      <c r="H98" s="81" t="str">
        <f>IF(Aanbod!E98&gt;0,ROUNDDOWN(G98/E98,4),"")</f>
        <v/>
      </c>
      <c r="J98" s="83"/>
      <c r="K98" s="83"/>
    </row>
    <row r="99" spans="1:11" x14ac:dyDescent="0.25">
      <c r="A99" s="54" t="str">
        <f t="shared" si="1"/>
        <v/>
      </c>
      <c r="B99" s="11"/>
      <c r="C99" s="11"/>
      <c r="D99" s="12"/>
      <c r="E99" s="13"/>
      <c r="F99" s="14"/>
      <c r="G99" s="82" t="str">
        <f>IF(Aanbod!E99&gt;0,Berekening!DY84,"")</f>
        <v/>
      </c>
      <c r="H99" s="81" t="str">
        <f>IF(Aanbod!E99&gt;0,ROUNDDOWN(G99/E99,4),"")</f>
        <v/>
      </c>
      <c r="J99" s="83"/>
      <c r="K99" s="83"/>
    </row>
    <row r="100" spans="1:11" x14ac:dyDescent="0.25">
      <c r="A100" s="54" t="str">
        <f t="shared" si="1"/>
        <v/>
      </c>
      <c r="B100" s="11"/>
      <c r="C100" s="11"/>
      <c r="D100" s="12"/>
      <c r="E100" s="13"/>
      <c r="F100" s="14"/>
      <c r="G100" s="82" t="str">
        <f>IF(Aanbod!E100&gt;0,Berekening!DY85,"")</f>
        <v/>
      </c>
      <c r="H100" s="81" t="str">
        <f>IF(Aanbod!E100&gt;0,ROUNDDOWN(G100/E100,4),"")</f>
        <v/>
      </c>
      <c r="J100" s="83"/>
      <c r="K100" s="83"/>
    </row>
    <row r="101" spans="1:11" x14ac:dyDescent="0.25">
      <c r="A101" s="54" t="str">
        <f t="shared" si="1"/>
        <v/>
      </c>
      <c r="B101" s="11"/>
      <c r="C101" s="11"/>
      <c r="D101" s="12"/>
      <c r="E101" s="13"/>
      <c r="F101" s="14"/>
      <c r="G101" s="82" t="str">
        <f>IF(Aanbod!E101&gt;0,Berekening!DY86,"")</f>
        <v/>
      </c>
      <c r="H101" s="81" t="str">
        <f>IF(Aanbod!E101&gt;0,ROUNDDOWN(G101/E101,4),"")</f>
        <v/>
      </c>
      <c r="J101" s="83"/>
      <c r="K101" s="83"/>
    </row>
    <row r="102" spans="1:11" x14ac:dyDescent="0.25">
      <c r="A102" s="54" t="str">
        <f t="shared" si="1"/>
        <v/>
      </c>
      <c r="B102" s="11"/>
      <c r="C102" s="11"/>
      <c r="D102" s="12"/>
      <c r="E102" s="13"/>
      <c r="F102" s="14"/>
      <c r="G102" s="82" t="str">
        <f>IF(Aanbod!E102&gt;0,Berekening!DY87,"")</f>
        <v/>
      </c>
      <c r="H102" s="81" t="str">
        <f>IF(Aanbod!E102&gt;0,ROUNDDOWN(G102/E102,4),"")</f>
        <v/>
      </c>
      <c r="J102" s="83"/>
      <c r="K102" s="83"/>
    </row>
    <row r="103" spans="1:11" x14ac:dyDescent="0.25">
      <c r="A103" s="54" t="str">
        <f t="shared" si="1"/>
        <v/>
      </c>
      <c r="B103" s="11"/>
      <c r="C103" s="11"/>
      <c r="D103" s="12"/>
      <c r="E103" s="13"/>
      <c r="F103" s="14"/>
      <c r="G103" s="82" t="str">
        <f>IF(Aanbod!E103&gt;0,Berekening!DY88,"")</f>
        <v/>
      </c>
      <c r="H103" s="81" t="str">
        <f>IF(Aanbod!E103&gt;0,ROUNDDOWN(G103/E103,4),"")</f>
        <v/>
      </c>
      <c r="J103" s="83"/>
      <c r="K103" s="83"/>
    </row>
    <row r="104" spans="1:11" x14ac:dyDescent="0.25">
      <c r="A104" s="54" t="str">
        <f t="shared" si="1"/>
        <v/>
      </c>
      <c r="B104" s="11"/>
      <c r="C104" s="11"/>
      <c r="D104" s="12"/>
      <c r="E104" s="13"/>
      <c r="F104" s="14"/>
      <c r="G104" s="82" t="str">
        <f>IF(Aanbod!E104&gt;0,Berekening!DY89,"")</f>
        <v/>
      </c>
      <c r="H104" s="81" t="str">
        <f>IF(Aanbod!E104&gt;0,ROUNDDOWN(G104/E104,4),"")</f>
        <v/>
      </c>
      <c r="J104" s="83"/>
      <c r="K104" s="83"/>
    </row>
    <row r="105" spans="1:11" x14ac:dyDescent="0.25">
      <c r="A105" s="54" t="str">
        <f t="shared" si="1"/>
        <v/>
      </c>
      <c r="B105" s="11"/>
      <c r="C105" s="11"/>
      <c r="D105" s="12"/>
      <c r="E105" s="13"/>
      <c r="F105" s="14"/>
      <c r="G105" s="82" t="str">
        <f>IF(Aanbod!E105&gt;0,Berekening!DY90,"")</f>
        <v/>
      </c>
      <c r="H105" s="81" t="str">
        <f>IF(Aanbod!E105&gt;0,ROUNDDOWN(G105/E105,4),"")</f>
        <v/>
      </c>
      <c r="J105" s="83"/>
      <c r="K105" s="83"/>
    </row>
    <row r="106" spans="1:11" x14ac:dyDescent="0.25">
      <c r="A106" s="54" t="str">
        <f t="shared" si="1"/>
        <v/>
      </c>
      <c r="B106" s="11"/>
      <c r="C106" s="11"/>
      <c r="D106" s="12"/>
      <c r="E106" s="13"/>
      <c r="F106" s="14"/>
      <c r="G106" s="82" t="str">
        <f>IF(Aanbod!E106&gt;0,Berekening!DY91,"")</f>
        <v/>
      </c>
      <c r="H106" s="81" t="str">
        <f>IF(Aanbod!E106&gt;0,ROUNDDOWN(G106/E106,4),"")</f>
        <v/>
      </c>
      <c r="J106" s="83"/>
      <c r="K106" s="83"/>
    </row>
    <row r="107" spans="1:11" x14ac:dyDescent="0.25">
      <c r="A107" s="54" t="str">
        <f t="shared" si="1"/>
        <v/>
      </c>
      <c r="B107" s="11"/>
      <c r="C107" s="11"/>
      <c r="D107" s="12"/>
      <c r="E107" s="13"/>
      <c r="F107" s="14"/>
      <c r="G107" s="82" t="str">
        <f>IF(Aanbod!E107&gt;0,Berekening!DY92,"")</f>
        <v/>
      </c>
      <c r="H107" s="81" t="str">
        <f>IF(Aanbod!E107&gt;0,ROUNDDOWN(G107/E107,4),"")</f>
        <v/>
      </c>
      <c r="J107" s="83"/>
      <c r="K107" s="83"/>
    </row>
    <row r="108" spans="1:11" x14ac:dyDescent="0.25">
      <c r="A108" s="54" t="str">
        <f t="shared" si="1"/>
        <v/>
      </c>
      <c r="B108" s="11"/>
      <c r="C108" s="11"/>
      <c r="D108" s="12"/>
      <c r="E108" s="13"/>
      <c r="F108" s="14"/>
      <c r="G108" s="82" t="str">
        <f>IF(Aanbod!E108&gt;0,Berekening!DY93,"")</f>
        <v/>
      </c>
      <c r="H108" s="81" t="str">
        <f>IF(Aanbod!E108&gt;0,ROUNDDOWN(G108/E108,4),"")</f>
        <v/>
      </c>
      <c r="J108" s="83"/>
      <c r="K108" s="83"/>
    </row>
    <row r="109" spans="1:11" x14ac:dyDescent="0.25">
      <c r="A109" s="54" t="str">
        <f t="shared" si="1"/>
        <v/>
      </c>
      <c r="B109" s="11"/>
      <c r="C109" s="11"/>
      <c r="D109" s="12"/>
      <c r="E109" s="13"/>
      <c r="F109" s="14"/>
      <c r="G109" s="82" t="str">
        <f>IF(Aanbod!E109&gt;0,Berekening!DY94,"")</f>
        <v/>
      </c>
      <c r="H109" s="81" t="str">
        <f>IF(Aanbod!E109&gt;0,ROUNDDOWN(G109/E109,4),"")</f>
        <v/>
      </c>
      <c r="J109" s="83"/>
      <c r="K109" s="83"/>
    </row>
    <row r="110" spans="1:11" x14ac:dyDescent="0.25">
      <c r="A110" s="54" t="str">
        <f t="shared" si="1"/>
        <v/>
      </c>
      <c r="B110" s="11"/>
      <c r="C110" s="11"/>
      <c r="D110" s="12"/>
      <c r="E110" s="13"/>
      <c r="F110" s="14"/>
      <c r="G110" s="82" t="str">
        <f>IF(Aanbod!E110&gt;0,Berekening!DY95,"")</f>
        <v/>
      </c>
      <c r="H110" s="81" t="str">
        <f>IF(Aanbod!E110&gt;0,ROUNDDOWN(G110/E110,4),"")</f>
        <v/>
      </c>
      <c r="J110" s="83"/>
      <c r="K110" s="83"/>
    </row>
    <row r="111" spans="1:11" x14ac:dyDescent="0.25">
      <c r="A111" s="54" t="str">
        <f t="shared" si="1"/>
        <v/>
      </c>
      <c r="B111" s="11"/>
      <c r="C111" s="11"/>
      <c r="D111" s="12"/>
      <c r="E111" s="13"/>
      <c r="F111" s="14"/>
      <c r="G111" s="82" t="str">
        <f>IF(Aanbod!E111&gt;0,Berekening!DY96,"")</f>
        <v/>
      </c>
      <c r="H111" s="81" t="str">
        <f>IF(Aanbod!E111&gt;0,ROUNDDOWN(G111/E111,4),"")</f>
        <v/>
      </c>
      <c r="J111" s="83"/>
      <c r="K111" s="83"/>
    </row>
    <row r="112" spans="1:11" x14ac:dyDescent="0.25">
      <c r="A112" s="54" t="str">
        <f t="shared" si="1"/>
        <v/>
      </c>
      <c r="B112" s="11"/>
      <c r="C112" s="11"/>
      <c r="D112" s="12"/>
      <c r="E112" s="13"/>
      <c r="F112" s="14"/>
      <c r="G112" s="82" t="str">
        <f>IF(Aanbod!E112&gt;0,Berekening!DY97,"")</f>
        <v/>
      </c>
      <c r="H112" s="81" t="str">
        <f>IF(Aanbod!E112&gt;0,ROUNDDOWN(G112/E112,4),"")</f>
        <v/>
      </c>
      <c r="J112" s="83"/>
      <c r="K112" s="83"/>
    </row>
    <row r="113" spans="1:11" x14ac:dyDescent="0.25">
      <c r="A113" s="54" t="str">
        <f t="shared" si="1"/>
        <v/>
      </c>
      <c r="B113" s="11"/>
      <c r="C113" s="11"/>
      <c r="D113" s="12"/>
      <c r="E113" s="13"/>
      <c r="F113" s="14"/>
      <c r="G113" s="82" t="str">
        <f>IF(Aanbod!E113&gt;0,Berekening!DY98,"")</f>
        <v/>
      </c>
      <c r="H113" s="81" t="str">
        <f>IF(Aanbod!E113&gt;0,ROUNDDOWN(G113/E113,4),"")</f>
        <v/>
      </c>
      <c r="J113" s="83"/>
      <c r="K113" s="83"/>
    </row>
    <row r="114" spans="1:11" x14ac:dyDescent="0.25">
      <c r="A114" s="54" t="str">
        <f t="shared" si="1"/>
        <v/>
      </c>
      <c r="B114" s="11"/>
      <c r="C114" s="11"/>
      <c r="D114" s="12"/>
      <c r="E114" s="13"/>
      <c r="F114" s="14"/>
      <c r="G114" s="82" t="str">
        <f>IF(Aanbod!E114&gt;0,Berekening!DY99,"")</f>
        <v/>
      </c>
      <c r="H114" s="81" t="str">
        <f>IF(Aanbod!E114&gt;0,ROUNDDOWN(G114/E114,4),"")</f>
        <v/>
      </c>
      <c r="J114" s="83"/>
      <c r="K114" s="83"/>
    </row>
    <row r="115" spans="1:11" x14ac:dyDescent="0.25">
      <c r="A115" s="54" t="str">
        <f t="shared" si="1"/>
        <v/>
      </c>
      <c r="B115" s="11"/>
      <c r="C115" s="11"/>
      <c r="D115" s="12"/>
      <c r="E115" s="13"/>
      <c r="F115" s="14"/>
      <c r="G115" s="82" t="str">
        <f>IF(Aanbod!E115&gt;0,Berekening!DY100,"")</f>
        <v/>
      </c>
      <c r="H115" s="81" t="str">
        <f>IF(Aanbod!E115&gt;0,ROUNDDOWN(G115/E115,4),"")</f>
        <v/>
      </c>
      <c r="J115" s="83"/>
      <c r="K115" s="83"/>
    </row>
    <row r="116" spans="1:11" x14ac:dyDescent="0.25">
      <c r="A116" s="54" t="str">
        <f t="shared" si="1"/>
        <v/>
      </c>
      <c r="B116" s="11"/>
      <c r="C116" s="11"/>
      <c r="D116" s="12"/>
      <c r="E116" s="13"/>
      <c r="F116" s="14"/>
      <c r="G116" s="82" t="str">
        <f>IF(Aanbod!E116&gt;0,Berekening!DY101,"")</f>
        <v/>
      </c>
      <c r="H116" s="81" t="str">
        <f>IF(Aanbod!E116&gt;0,ROUNDDOWN(G116/E116,4),"")</f>
        <v/>
      </c>
      <c r="J116" s="83"/>
      <c r="K116" s="83"/>
    </row>
    <row r="117" spans="1:11" x14ac:dyDescent="0.25">
      <c r="A117" s="54" t="str">
        <f t="shared" si="1"/>
        <v/>
      </c>
      <c r="B117" s="11"/>
      <c r="C117" s="11"/>
      <c r="D117" s="12"/>
      <c r="E117" s="13"/>
      <c r="F117" s="14"/>
      <c r="G117" s="82" t="str">
        <f>IF(Aanbod!E117&gt;0,Berekening!DY102,"")</f>
        <v/>
      </c>
      <c r="H117" s="81" t="str">
        <f>IF(Aanbod!E117&gt;0,ROUNDDOWN(G117/E117,4),"")</f>
        <v/>
      </c>
      <c r="J117" s="83"/>
      <c r="K117" s="83"/>
    </row>
    <row r="118" spans="1:11" x14ac:dyDescent="0.25">
      <c r="A118" s="54" t="str">
        <f t="shared" si="1"/>
        <v/>
      </c>
      <c r="B118" s="11"/>
      <c r="C118" s="11"/>
      <c r="D118" s="12"/>
      <c r="E118" s="13"/>
      <c r="F118" s="14"/>
      <c r="G118" s="82" t="str">
        <f>IF(Aanbod!E118&gt;0,Berekening!DY103,"")</f>
        <v/>
      </c>
      <c r="H118" s="81" t="str">
        <f>IF(Aanbod!E118&gt;0,ROUNDDOWN(G118/E118,4),"")</f>
        <v/>
      </c>
      <c r="J118" s="83"/>
      <c r="K118" s="83"/>
    </row>
    <row r="119" spans="1:11" x14ac:dyDescent="0.25">
      <c r="A119" s="54" t="str">
        <f t="shared" si="1"/>
        <v/>
      </c>
      <c r="B119" s="11"/>
      <c r="C119" s="11"/>
      <c r="D119" s="12"/>
      <c r="E119" s="13"/>
      <c r="F119" s="14"/>
      <c r="G119" s="82" t="str">
        <f>IF(Aanbod!E119&gt;0,Berekening!DY104,"")</f>
        <v/>
      </c>
      <c r="H119" s="81" t="str">
        <f>IF(Aanbod!E119&gt;0,ROUNDDOWN(G119/E119,4),"")</f>
        <v/>
      </c>
      <c r="J119" s="83"/>
      <c r="K119" s="83"/>
    </row>
    <row r="120" spans="1:11" x14ac:dyDescent="0.25">
      <c r="A120" s="54" t="str">
        <f t="shared" si="1"/>
        <v/>
      </c>
      <c r="B120" s="11"/>
      <c r="C120" s="11"/>
      <c r="D120" s="12"/>
      <c r="E120" s="13"/>
      <c r="F120" s="14"/>
      <c r="G120" s="82" t="str">
        <f>IF(Aanbod!E120&gt;0,Berekening!DY105,"")</f>
        <v/>
      </c>
      <c r="H120" s="81" t="str">
        <f>IF(Aanbod!E120&gt;0,ROUNDDOWN(G120/E120,4),"")</f>
        <v/>
      </c>
      <c r="J120" s="83"/>
      <c r="K120" s="83"/>
    </row>
    <row r="121" spans="1:11" x14ac:dyDescent="0.25">
      <c r="A121" s="54" t="str">
        <f t="shared" si="1"/>
        <v/>
      </c>
      <c r="B121" s="11"/>
      <c r="C121" s="11"/>
      <c r="D121" s="12"/>
      <c r="E121" s="13"/>
      <c r="F121" s="14"/>
      <c r="G121" s="82" t="str">
        <f>IF(Aanbod!E121&gt;0,Berekening!DY106,"")</f>
        <v/>
      </c>
      <c r="H121" s="81" t="str">
        <f>IF(Aanbod!E121&gt;0,ROUNDDOWN(G121/E121,4),"")</f>
        <v/>
      </c>
      <c r="J121" s="83"/>
      <c r="K121" s="83"/>
    </row>
    <row r="122" spans="1:11" x14ac:dyDescent="0.25">
      <c r="A122" s="54" t="str">
        <f t="shared" si="1"/>
        <v/>
      </c>
      <c r="B122" s="11"/>
      <c r="C122" s="11"/>
      <c r="D122" s="12"/>
      <c r="E122" s="13"/>
      <c r="F122" s="14"/>
      <c r="G122" s="82" t="str">
        <f>IF(Aanbod!E122&gt;0,Berekening!DY107,"")</f>
        <v/>
      </c>
      <c r="H122" s="81" t="str">
        <f>IF(Aanbod!E122&gt;0,ROUNDDOWN(G122/E122,4),"")</f>
        <v/>
      </c>
      <c r="J122" s="83"/>
      <c r="K122" s="83"/>
    </row>
    <row r="123" spans="1:11" x14ac:dyDescent="0.25">
      <c r="A123" s="54" t="str">
        <f t="shared" si="1"/>
        <v/>
      </c>
      <c r="B123" s="11"/>
      <c r="C123" s="11"/>
      <c r="D123" s="12"/>
      <c r="E123" s="13"/>
      <c r="F123" s="14"/>
      <c r="G123" s="82" t="str">
        <f>IF(Aanbod!E123&gt;0,Berekening!DY108,"")</f>
        <v/>
      </c>
      <c r="H123" s="81" t="str">
        <f>IF(Aanbod!E123&gt;0,ROUNDDOWN(G123/E123,4),"")</f>
        <v/>
      </c>
      <c r="J123" s="83"/>
      <c r="K123" s="83"/>
    </row>
    <row r="124" spans="1:11" x14ac:dyDescent="0.25">
      <c r="A124" s="54" t="str">
        <f t="shared" si="1"/>
        <v/>
      </c>
      <c r="B124" s="11"/>
      <c r="C124" s="11"/>
      <c r="D124" s="12"/>
      <c r="E124" s="13"/>
      <c r="F124" s="14"/>
      <c r="G124" s="82" t="str">
        <f>IF(Aanbod!E124&gt;0,Berekening!DY109,"")</f>
        <v/>
      </c>
      <c r="H124" s="81" t="str">
        <f>IF(Aanbod!E124&gt;0,ROUNDDOWN(G124/E124,4),"")</f>
        <v/>
      </c>
      <c r="J124" s="83"/>
      <c r="K124" s="83"/>
    </row>
    <row r="125" spans="1:11" x14ac:dyDescent="0.25">
      <c r="A125" s="54" t="str">
        <f t="shared" si="1"/>
        <v/>
      </c>
      <c r="B125" s="11"/>
      <c r="C125" s="11"/>
      <c r="D125" s="12"/>
      <c r="E125" s="13"/>
      <c r="F125" s="14"/>
      <c r="G125" s="82" t="str">
        <f>IF(Aanbod!E125&gt;0,Berekening!DY110,"")</f>
        <v/>
      </c>
      <c r="H125" s="81" t="str">
        <f>IF(Aanbod!E125&gt;0,ROUNDDOWN(G125/E125,4),"")</f>
        <v/>
      </c>
      <c r="J125" s="83"/>
      <c r="K125" s="83"/>
    </row>
    <row r="126" spans="1:11" x14ac:dyDescent="0.25">
      <c r="A126" s="54" t="str">
        <f t="shared" si="1"/>
        <v/>
      </c>
      <c r="B126" s="11"/>
      <c r="C126" s="11"/>
      <c r="D126" s="12"/>
      <c r="E126" s="13"/>
      <c r="F126" s="14"/>
      <c r="G126" s="82" t="str">
        <f>IF(Aanbod!E126&gt;0,Berekening!DY111,"")</f>
        <v/>
      </c>
      <c r="H126" s="81" t="str">
        <f>IF(Aanbod!E126&gt;0,ROUNDDOWN(G126/E126,4),"")</f>
        <v/>
      </c>
      <c r="J126" s="83"/>
      <c r="K126" s="83"/>
    </row>
    <row r="127" spans="1:11" x14ac:dyDescent="0.25">
      <c r="A127" s="54" t="str">
        <f t="shared" si="1"/>
        <v/>
      </c>
      <c r="B127" s="11"/>
      <c r="C127" s="11"/>
      <c r="D127" s="12"/>
      <c r="E127" s="13"/>
      <c r="F127" s="14"/>
      <c r="G127" s="82" t="str">
        <f>IF(Aanbod!E127&gt;0,Berekening!DY112,"")</f>
        <v/>
      </c>
      <c r="H127" s="81" t="str">
        <f>IF(Aanbod!E127&gt;0,ROUNDDOWN(G127/E127,4),"")</f>
        <v/>
      </c>
      <c r="J127" s="83"/>
      <c r="K127" s="83"/>
    </row>
    <row r="128" spans="1:11" x14ac:dyDescent="0.25">
      <c r="A128" s="54" t="str">
        <f t="shared" si="1"/>
        <v/>
      </c>
      <c r="B128" s="11"/>
      <c r="C128" s="11"/>
      <c r="D128" s="12"/>
      <c r="E128" s="13"/>
      <c r="F128" s="14"/>
      <c r="G128" s="82" t="str">
        <f>IF(Aanbod!E128&gt;0,Berekening!DY113,"")</f>
        <v/>
      </c>
      <c r="H128" s="81" t="str">
        <f>IF(Aanbod!E128&gt;0,ROUNDDOWN(G128/E128,4),"")</f>
        <v/>
      </c>
      <c r="J128" s="83"/>
      <c r="K128" s="83"/>
    </row>
    <row r="129" spans="1:11" x14ac:dyDescent="0.25">
      <c r="A129" s="54" t="str">
        <f t="shared" si="1"/>
        <v/>
      </c>
      <c r="B129" s="11"/>
      <c r="C129" s="11"/>
      <c r="D129" s="12"/>
      <c r="E129" s="13"/>
      <c r="F129" s="14"/>
      <c r="G129" s="82" t="str">
        <f>IF(Aanbod!E129&gt;0,Berekening!DY114,"")</f>
        <v/>
      </c>
      <c r="H129" s="81" t="str">
        <f>IF(Aanbod!E129&gt;0,ROUNDDOWN(G129/E129,4),"")</f>
        <v/>
      </c>
      <c r="J129" s="83"/>
      <c r="K129" s="83"/>
    </row>
    <row r="130" spans="1:11" x14ac:dyDescent="0.25">
      <c r="A130" s="54" t="str">
        <f t="shared" si="1"/>
        <v/>
      </c>
      <c r="B130" s="11"/>
      <c r="C130" s="11"/>
      <c r="D130" s="12"/>
      <c r="E130" s="13"/>
      <c r="F130" s="14"/>
      <c r="G130" s="82" t="str">
        <f>IF(Aanbod!E130&gt;0,Berekening!DY115,"")</f>
        <v/>
      </c>
      <c r="H130" s="81" t="str">
        <f>IF(Aanbod!E130&gt;0,ROUNDDOWN(G130/E130,4),"")</f>
        <v/>
      </c>
      <c r="J130" s="83"/>
      <c r="K130" s="83"/>
    </row>
    <row r="131" spans="1:11" x14ac:dyDescent="0.25">
      <c r="A131" s="54" t="str">
        <f t="shared" si="1"/>
        <v/>
      </c>
      <c r="B131" s="11"/>
      <c r="C131" s="11"/>
      <c r="D131" s="12"/>
      <c r="E131" s="13"/>
      <c r="F131" s="14"/>
      <c r="G131" s="82" t="str">
        <f>IF(Aanbod!E131&gt;0,Berekening!DY116,"")</f>
        <v/>
      </c>
      <c r="H131" s="81" t="str">
        <f>IF(Aanbod!E131&gt;0,ROUNDDOWN(G131/E131,4),"")</f>
        <v/>
      </c>
      <c r="J131" s="83"/>
      <c r="K131" s="83"/>
    </row>
    <row r="132" spans="1:11" x14ac:dyDescent="0.25">
      <c r="A132" s="54" t="str">
        <f t="shared" si="1"/>
        <v/>
      </c>
      <c r="B132" s="11"/>
      <c r="C132" s="11"/>
      <c r="D132" s="12"/>
      <c r="E132" s="13"/>
      <c r="F132" s="14"/>
      <c r="G132" s="82" t="str">
        <f>IF(Aanbod!E132&gt;0,Berekening!DY117,"")</f>
        <v/>
      </c>
      <c r="H132" s="81" t="str">
        <f>IF(Aanbod!E132&gt;0,ROUNDDOWN(G132/E132,4),"")</f>
        <v/>
      </c>
      <c r="J132" s="83"/>
      <c r="K132" s="83"/>
    </row>
    <row r="133" spans="1:11" x14ac:dyDescent="0.25">
      <c r="A133" s="54" t="str">
        <f t="shared" si="1"/>
        <v/>
      </c>
      <c r="B133" s="11"/>
      <c r="C133" s="11"/>
      <c r="D133" s="12"/>
      <c r="E133" s="13"/>
      <c r="F133" s="14"/>
      <c r="G133" s="82" t="str">
        <f>IF(Aanbod!E133&gt;0,Berekening!DY118,"")</f>
        <v/>
      </c>
      <c r="H133" s="81" t="str">
        <f>IF(Aanbod!E133&gt;0,ROUNDDOWN(G133/E133,4),"")</f>
        <v/>
      </c>
      <c r="J133" s="83"/>
      <c r="K133" s="83"/>
    </row>
    <row r="134" spans="1:11" x14ac:dyDescent="0.25">
      <c r="A134" s="54" t="str">
        <f t="shared" si="1"/>
        <v/>
      </c>
      <c r="B134" s="11"/>
      <c r="C134" s="11"/>
      <c r="D134" s="12"/>
      <c r="E134" s="13"/>
      <c r="F134" s="14"/>
      <c r="G134" s="82" t="str">
        <f>IF(Aanbod!E134&gt;0,Berekening!DY119,"")</f>
        <v/>
      </c>
      <c r="H134" s="81" t="str">
        <f>IF(Aanbod!E134&gt;0,ROUNDDOWN(G134/E134,4),"")</f>
        <v/>
      </c>
      <c r="J134" s="83"/>
      <c r="K134" s="83"/>
    </row>
    <row r="135" spans="1:11" x14ac:dyDescent="0.25">
      <c r="A135" s="54" t="str">
        <f t="shared" si="1"/>
        <v/>
      </c>
      <c r="B135" s="11"/>
      <c r="C135" s="11"/>
      <c r="D135" s="12"/>
      <c r="E135" s="13"/>
      <c r="F135" s="14"/>
      <c r="G135" s="82" t="str">
        <f>IF(Aanbod!E135&gt;0,Berekening!DY120,"")</f>
        <v/>
      </c>
      <c r="H135" s="81" t="str">
        <f>IF(Aanbod!E135&gt;0,ROUNDDOWN(G135/E135,4),"")</f>
        <v/>
      </c>
      <c r="J135" s="83"/>
      <c r="K135" s="83"/>
    </row>
    <row r="136" spans="1:11" x14ac:dyDescent="0.25">
      <c r="A136" s="54" t="str">
        <f t="shared" si="1"/>
        <v/>
      </c>
      <c r="B136" s="11"/>
      <c r="C136" s="11"/>
      <c r="D136" s="12"/>
      <c r="E136" s="13"/>
      <c r="F136" s="14"/>
      <c r="G136" s="82" t="str">
        <f>IF(Aanbod!E136&gt;0,Berekening!DY121,"")</f>
        <v/>
      </c>
      <c r="H136" s="81" t="str">
        <f>IF(Aanbod!E136&gt;0,ROUNDDOWN(G136/E136,4),"")</f>
        <v/>
      </c>
      <c r="J136" s="83"/>
      <c r="K136" s="83"/>
    </row>
    <row r="137" spans="1:11" x14ac:dyDescent="0.25">
      <c r="A137" s="54" t="str">
        <f t="shared" si="1"/>
        <v/>
      </c>
      <c r="B137" s="11"/>
      <c r="C137" s="11"/>
      <c r="D137" s="12"/>
      <c r="E137" s="13"/>
      <c r="F137" s="14"/>
      <c r="G137" s="82" t="str">
        <f>IF(Aanbod!E137&gt;0,Berekening!DY122,"")</f>
        <v/>
      </c>
      <c r="H137" s="81" t="str">
        <f>IF(Aanbod!E137&gt;0,ROUNDDOWN(G137/E137,4),"")</f>
        <v/>
      </c>
      <c r="J137" s="83"/>
      <c r="K137" s="83"/>
    </row>
    <row r="138" spans="1:11" x14ac:dyDescent="0.25">
      <c r="A138" s="54" t="str">
        <f t="shared" si="1"/>
        <v/>
      </c>
      <c r="B138" s="11"/>
      <c r="C138" s="11"/>
      <c r="D138" s="12"/>
      <c r="E138" s="13"/>
      <c r="F138" s="14"/>
      <c r="G138" s="82" t="str">
        <f>IF(Aanbod!E138&gt;0,Berekening!DY123,"")</f>
        <v/>
      </c>
      <c r="H138" s="81" t="str">
        <f>IF(Aanbod!E138&gt;0,ROUNDDOWN(G138/E138,4),"")</f>
        <v/>
      </c>
      <c r="J138" s="83"/>
      <c r="K138" s="83"/>
    </row>
    <row r="139" spans="1:11" x14ac:dyDescent="0.25">
      <c r="A139" s="54" t="str">
        <f t="shared" si="1"/>
        <v/>
      </c>
      <c r="B139" s="11"/>
      <c r="C139" s="11"/>
      <c r="D139" s="12"/>
      <c r="E139" s="13"/>
      <c r="F139" s="14"/>
      <c r="G139" s="82" t="str">
        <f>IF(Aanbod!E139&gt;0,Berekening!DY124,"")</f>
        <v/>
      </c>
      <c r="H139" s="81" t="str">
        <f>IF(Aanbod!E139&gt;0,ROUNDDOWN(G139/E139,4),"")</f>
        <v/>
      </c>
      <c r="J139" s="83"/>
      <c r="K139" s="83"/>
    </row>
    <row r="140" spans="1:11" x14ac:dyDescent="0.25">
      <c r="A140" s="54" t="str">
        <f t="shared" si="1"/>
        <v/>
      </c>
      <c r="B140" s="11"/>
      <c r="C140" s="11"/>
      <c r="D140" s="12"/>
      <c r="E140" s="13"/>
      <c r="F140" s="14"/>
      <c r="G140" s="82" t="str">
        <f>IF(Aanbod!E140&gt;0,Berekening!DY125,"")</f>
        <v/>
      </c>
      <c r="H140" s="81" t="str">
        <f>IF(Aanbod!E140&gt;0,ROUNDDOWN(G140/E140,4),"")</f>
        <v/>
      </c>
      <c r="J140" s="83"/>
      <c r="K140" s="83"/>
    </row>
    <row r="141" spans="1:11" x14ac:dyDescent="0.25">
      <c r="A141" s="54" t="str">
        <f t="shared" si="1"/>
        <v/>
      </c>
      <c r="B141" s="11"/>
      <c r="C141" s="11"/>
      <c r="D141" s="12"/>
      <c r="E141" s="13"/>
      <c r="F141" s="14"/>
      <c r="G141" s="82" t="str">
        <f>IF(Aanbod!E141&gt;0,Berekening!DY126,"")</f>
        <v/>
      </c>
      <c r="H141" s="81" t="str">
        <f>IF(Aanbod!E141&gt;0,ROUNDDOWN(G141/E141,4),"")</f>
        <v/>
      </c>
      <c r="J141" s="83"/>
      <c r="K141" s="83"/>
    </row>
    <row r="142" spans="1:11" x14ac:dyDescent="0.25">
      <c r="A142" s="54" t="str">
        <f t="shared" si="1"/>
        <v/>
      </c>
      <c r="B142" s="11"/>
      <c r="C142" s="11"/>
      <c r="D142" s="12"/>
      <c r="E142" s="13"/>
      <c r="F142" s="14"/>
      <c r="G142" s="82" t="str">
        <f>IF(Aanbod!E142&gt;0,Berekening!DY127,"")</f>
        <v/>
      </c>
      <c r="H142" s="81" t="str">
        <f>IF(Aanbod!E142&gt;0,ROUNDDOWN(G142/E142,4),"")</f>
        <v/>
      </c>
      <c r="J142" s="83"/>
      <c r="K142" s="83"/>
    </row>
    <row r="143" spans="1:11" x14ac:dyDescent="0.25">
      <c r="A143" s="54" t="str">
        <f t="shared" si="1"/>
        <v/>
      </c>
      <c r="B143" s="11"/>
      <c r="C143" s="11"/>
      <c r="D143" s="12"/>
      <c r="E143" s="13"/>
      <c r="F143" s="14"/>
      <c r="G143" s="82" t="str">
        <f>IF(Aanbod!E143&gt;0,Berekening!DY128,"")</f>
        <v/>
      </c>
      <c r="H143" s="81" t="str">
        <f>IF(Aanbod!E143&gt;0,ROUNDDOWN(G143/E143,4),"")</f>
        <v/>
      </c>
      <c r="J143" s="83"/>
      <c r="K143" s="83"/>
    </row>
    <row r="144" spans="1:11" x14ac:dyDescent="0.25">
      <c r="A144" s="54" t="str">
        <f t="shared" si="1"/>
        <v/>
      </c>
      <c r="B144" s="11"/>
      <c r="C144" s="11"/>
      <c r="D144" s="12"/>
      <c r="E144" s="13"/>
      <c r="F144" s="14"/>
      <c r="G144" s="82" t="str">
        <f>IF(Aanbod!E144&gt;0,Berekening!DY129,"")</f>
        <v/>
      </c>
      <c r="H144" s="81" t="str">
        <f>IF(Aanbod!E144&gt;0,ROUNDDOWN(G144/E144,4),"")</f>
        <v/>
      </c>
      <c r="J144" s="83"/>
      <c r="K144" s="83"/>
    </row>
    <row r="145" spans="1:11" x14ac:dyDescent="0.25">
      <c r="A145" s="54" t="str">
        <f t="shared" ref="A145:A208" si="2">IF(D145&gt;"",ROW(D145)-16,"")</f>
        <v/>
      </c>
      <c r="B145" s="11"/>
      <c r="C145" s="11"/>
      <c r="D145" s="12"/>
      <c r="E145" s="13"/>
      <c r="F145" s="14"/>
      <c r="G145" s="82" t="str">
        <f>IF(Aanbod!E145&gt;0,Berekening!DY130,"")</f>
        <v/>
      </c>
      <c r="H145" s="81" t="str">
        <f>IF(Aanbod!E145&gt;0,ROUNDDOWN(G145/E145,4),"")</f>
        <v/>
      </c>
      <c r="J145" s="83"/>
      <c r="K145" s="83"/>
    </row>
    <row r="146" spans="1:11" x14ac:dyDescent="0.25">
      <c r="A146" s="54" t="str">
        <f t="shared" si="2"/>
        <v/>
      </c>
      <c r="B146" s="11"/>
      <c r="C146" s="11"/>
      <c r="D146" s="12"/>
      <c r="E146" s="13"/>
      <c r="F146" s="14"/>
      <c r="G146" s="82" t="str">
        <f>IF(Aanbod!E146&gt;0,Berekening!DY131,"")</f>
        <v/>
      </c>
      <c r="H146" s="81" t="str">
        <f>IF(Aanbod!E146&gt;0,ROUNDDOWN(G146/E146,4),"")</f>
        <v/>
      </c>
      <c r="J146" s="83"/>
      <c r="K146" s="83"/>
    </row>
    <row r="147" spans="1:11" x14ac:dyDescent="0.25">
      <c r="A147" s="54" t="str">
        <f t="shared" si="2"/>
        <v/>
      </c>
      <c r="B147" s="11"/>
      <c r="C147" s="11"/>
      <c r="D147" s="12"/>
      <c r="E147" s="13"/>
      <c r="F147" s="14"/>
      <c r="G147" s="82" t="str">
        <f>IF(Aanbod!E147&gt;0,Berekening!DY132,"")</f>
        <v/>
      </c>
      <c r="H147" s="81" t="str">
        <f>IF(Aanbod!E147&gt;0,ROUNDDOWN(G147/E147,4),"")</f>
        <v/>
      </c>
      <c r="J147" s="83"/>
      <c r="K147" s="83"/>
    </row>
    <row r="148" spans="1:11" x14ac:dyDescent="0.25">
      <c r="A148" s="54" t="str">
        <f t="shared" si="2"/>
        <v/>
      </c>
      <c r="B148" s="11"/>
      <c r="C148" s="11"/>
      <c r="D148" s="12"/>
      <c r="E148" s="13"/>
      <c r="F148" s="14"/>
      <c r="G148" s="82" t="str">
        <f>IF(Aanbod!E148&gt;0,Berekening!DY133,"")</f>
        <v/>
      </c>
      <c r="H148" s="81" t="str">
        <f>IF(Aanbod!E148&gt;0,ROUNDDOWN(G148/E148,4),"")</f>
        <v/>
      </c>
      <c r="J148" s="83"/>
      <c r="K148" s="83"/>
    </row>
    <row r="149" spans="1:11" x14ac:dyDescent="0.25">
      <c r="A149" s="54" t="str">
        <f t="shared" si="2"/>
        <v/>
      </c>
      <c r="B149" s="11"/>
      <c r="C149" s="11"/>
      <c r="D149" s="12"/>
      <c r="E149" s="13"/>
      <c r="F149" s="14"/>
      <c r="G149" s="82" t="str">
        <f>IF(Aanbod!E149&gt;0,Berekening!DY134,"")</f>
        <v/>
      </c>
      <c r="H149" s="81" t="str">
        <f>IF(Aanbod!E149&gt;0,ROUNDDOWN(G149/E149,4),"")</f>
        <v/>
      </c>
      <c r="J149" s="83"/>
      <c r="K149" s="83"/>
    </row>
    <row r="150" spans="1:11" x14ac:dyDescent="0.25">
      <c r="A150" s="54" t="str">
        <f t="shared" si="2"/>
        <v/>
      </c>
      <c r="B150" s="11"/>
      <c r="C150" s="11"/>
      <c r="D150" s="12"/>
      <c r="E150" s="13"/>
      <c r="F150" s="14"/>
      <c r="G150" s="82" t="str">
        <f>IF(Aanbod!E150&gt;0,Berekening!DY135,"")</f>
        <v/>
      </c>
      <c r="H150" s="81" t="str">
        <f>IF(Aanbod!E150&gt;0,ROUNDDOWN(G150/E150,4),"")</f>
        <v/>
      </c>
      <c r="J150" s="83"/>
      <c r="K150" s="83"/>
    </row>
    <row r="151" spans="1:11" x14ac:dyDescent="0.25">
      <c r="A151" s="54" t="str">
        <f t="shared" si="2"/>
        <v/>
      </c>
      <c r="B151" s="11"/>
      <c r="C151" s="11"/>
      <c r="D151" s="12"/>
      <c r="E151" s="13"/>
      <c r="F151" s="14"/>
      <c r="G151" s="82" t="str">
        <f>IF(Aanbod!E151&gt;0,Berekening!DY136,"")</f>
        <v/>
      </c>
      <c r="H151" s="81" t="str">
        <f>IF(Aanbod!E151&gt;0,ROUNDDOWN(G151/E151,4),"")</f>
        <v/>
      </c>
      <c r="J151" s="83"/>
      <c r="K151" s="83"/>
    </row>
    <row r="152" spans="1:11" x14ac:dyDescent="0.25">
      <c r="A152" s="54" t="str">
        <f t="shared" si="2"/>
        <v/>
      </c>
      <c r="B152" s="11"/>
      <c r="C152" s="11"/>
      <c r="D152" s="12"/>
      <c r="E152" s="13"/>
      <c r="F152" s="14"/>
      <c r="G152" s="82" t="str">
        <f>IF(Aanbod!E152&gt;0,Berekening!DY137,"")</f>
        <v/>
      </c>
      <c r="H152" s="81" t="str">
        <f>IF(Aanbod!E152&gt;0,ROUNDDOWN(G152/E152,4),"")</f>
        <v/>
      </c>
      <c r="J152" s="83"/>
      <c r="K152" s="83"/>
    </row>
    <row r="153" spans="1:11" x14ac:dyDescent="0.25">
      <c r="A153" s="54" t="str">
        <f t="shared" si="2"/>
        <v/>
      </c>
      <c r="B153" s="11"/>
      <c r="C153" s="11"/>
      <c r="D153" s="12"/>
      <c r="E153" s="13"/>
      <c r="F153" s="14"/>
      <c r="G153" s="82" t="str">
        <f>IF(Aanbod!E153&gt;0,Berekening!DY138,"")</f>
        <v/>
      </c>
      <c r="H153" s="81" t="str">
        <f>IF(Aanbod!E153&gt;0,ROUNDDOWN(G153/E153,4),"")</f>
        <v/>
      </c>
      <c r="J153" s="83"/>
      <c r="K153" s="83"/>
    </row>
    <row r="154" spans="1:11" x14ac:dyDescent="0.25">
      <c r="A154" s="54" t="str">
        <f t="shared" si="2"/>
        <v/>
      </c>
      <c r="B154" s="11"/>
      <c r="C154" s="11"/>
      <c r="D154" s="12"/>
      <c r="E154" s="13"/>
      <c r="F154" s="14"/>
      <c r="G154" s="82" t="str">
        <f>IF(Aanbod!E154&gt;0,Berekening!DY139,"")</f>
        <v/>
      </c>
      <c r="H154" s="81" t="str">
        <f>IF(Aanbod!E154&gt;0,ROUNDDOWN(G154/E154,4),"")</f>
        <v/>
      </c>
      <c r="J154" s="83"/>
      <c r="K154" s="83"/>
    </row>
    <row r="155" spans="1:11" x14ac:dyDescent="0.25">
      <c r="A155" s="54" t="str">
        <f t="shared" si="2"/>
        <v/>
      </c>
      <c r="B155" s="11"/>
      <c r="C155" s="11"/>
      <c r="D155" s="12"/>
      <c r="E155" s="13"/>
      <c r="F155" s="14"/>
      <c r="G155" s="82" t="str">
        <f>IF(Aanbod!E155&gt;0,Berekening!DY140,"")</f>
        <v/>
      </c>
      <c r="H155" s="81" t="str">
        <f>IF(Aanbod!E155&gt;0,ROUNDDOWN(G155/E155,4),"")</f>
        <v/>
      </c>
      <c r="J155" s="83"/>
      <c r="K155" s="83"/>
    </row>
    <row r="156" spans="1:11" x14ac:dyDescent="0.25">
      <c r="A156" s="54" t="str">
        <f t="shared" si="2"/>
        <v/>
      </c>
      <c r="B156" s="11"/>
      <c r="C156" s="11"/>
      <c r="D156" s="12"/>
      <c r="E156" s="13"/>
      <c r="F156" s="14"/>
      <c r="G156" s="82" t="str">
        <f>IF(Aanbod!E156&gt;0,Berekening!DY141,"")</f>
        <v/>
      </c>
      <c r="H156" s="81" t="str">
        <f>IF(Aanbod!E156&gt;0,ROUNDDOWN(G156/E156,4),"")</f>
        <v/>
      </c>
      <c r="J156" s="83"/>
      <c r="K156" s="83"/>
    </row>
    <row r="157" spans="1:11" x14ac:dyDescent="0.25">
      <c r="A157" s="54" t="str">
        <f t="shared" si="2"/>
        <v/>
      </c>
      <c r="B157" s="11"/>
      <c r="C157" s="11"/>
      <c r="D157" s="12"/>
      <c r="E157" s="13"/>
      <c r="F157" s="14"/>
      <c r="G157" s="82" t="str">
        <f>IF(Aanbod!E157&gt;0,Berekening!DY142,"")</f>
        <v/>
      </c>
      <c r="H157" s="81" t="str">
        <f>IF(Aanbod!E157&gt;0,ROUNDDOWN(G157/E157,4),"")</f>
        <v/>
      </c>
      <c r="J157" s="83"/>
      <c r="K157" s="83"/>
    </row>
    <row r="158" spans="1:11" x14ac:dyDescent="0.25">
      <c r="A158" s="54" t="str">
        <f t="shared" si="2"/>
        <v/>
      </c>
      <c r="B158" s="11"/>
      <c r="C158" s="11"/>
      <c r="D158" s="12"/>
      <c r="E158" s="13"/>
      <c r="F158" s="14"/>
      <c r="G158" s="82" t="str">
        <f>IF(Aanbod!E158&gt;0,Berekening!DY143,"")</f>
        <v/>
      </c>
      <c r="H158" s="81" t="str">
        <f>IF(Aanbod!E158&gt;0,ROUNDDOWN(G158/E158,4),"")</f>
        <v/>
      </c>
      <c r="J158" s="83"/>
      <c r="K158" s="83"/>
    </row>
    <row r="159" spans="1:11" x14ac:dyDescent="0.25">
      <c r="A159" s="54" t="str">
        <f t="shared" si="2"/>
        <v/>
      </c>
      <c r="B159" s="11"/>
      <c r="C159" s="11"/>
      <c r="D159" s="12"/>
      <c r="E159" s="13"/>
      <c r="F159" s="14"/>
      <c r="G159" s="82" t="str">
        <f>IF(Aanbod!E159&gt;0,Berekening!DY144,"")</f>
        <v/>
      </c>
      <c r="H159" s="81" t="str">
        <f>IF(Aanbod!E159&gt;0,ROUNDDOWN(G159/E159,4),"")</f>
        <v/>
      </c>
      <c r="J159" s="83"/>
      <c r="K159" s="83"/>
    </row>
    <row r="160" spans="1:11" x14ac:dyDescent="0.25">
      <c r="A160" s="54" t="str">
        <f t="shared" si="2"/>
        <v/>
      </c>
      <c r="B160" s="11"/>
      <c r="C160" s="11"/>
      <c r="D160" s="12"/>
      <c r="E160" s="13"/>
      <c r="F160" s="14"/>
      <c r="G160" s="82" t="str">
        <f>IF(Aanbod!E160&gt;0,Berekening!DY145,"")</f>
        <v/>
      </c>
      <c r="H160" s="81" t="str">
        <f>IF(Aanbod!E160&gt;0,ROUNDDOWN(G160/E160,4),"")</f>
        <v/>
      </c>
      <c r="J160" s="83"/>
      <c r="K160" s="83"/>
    </row>
    <row r="161" spans="1:11" x14ac:dyDescent="0.25">
      <c r="A161" s="54" t="str">
        <f t="shared" si="2"/>
        <v/>
      </c>
      <c r="B161" s="11"/>
      <c r="C161" s="11"/>
      <c r="D161" s="12"/>
      <c r="E161" s="13"/>
      <c r="F161" s="14"/>
      <c r="G161" s="82" t="str">
        <f>IF(Aanbod!E161&gt;0,Berekening!DY146,"")</f>
        <v/>
      </c>
      <c r="H161" s="81" t="str">
        <f>IF(Aanbod!E161&gt;0,ROUNDDOWN(G161/E161,4),"")</f>
        <v/>
      </c>
      <c r="J161" s="83"/>
      <c r="K161" s="83"/>
    </row>
    <row r="162" spans="1:11" x14ac:dyDescent="0.25">
      <c r="A162" s="54" t="str">
        <f t="shared" si="2"/>
        <v/>
      </c>
      <c r="B162" s="11"/>
      <c r="C162" s="11"/>
      <c r="D162" s="12"/>
      <c r="E162" s="13"/>
      <c r="F162" s="14"/>
      <c r="G162" s="82" t="str">
        <f>IF(Aanbod!E162&gt;0,Berekening!DY147,"")</f>
        <v/>
      </c>
      <c r="H162" s="81" t="str">
        <f>IF(Aanbod!E162&gt;0,ROUNDDOWN(G162/E162,4),"")</f>
        <v/>
      </c>
      <c r="J162" s="83"/>
      <c r="K162" s="83"/>
    </row>
    <row r="163" spans="1:11" x14ac:dyDescent="0.25">
      <c r="A163" s="54" t="str">
        <f t="shared" si="2"/>
        <v/>
      </c>
      <c r="B163" s="11"/>
      <c r="C163" s="11"/>
      <c r="D163" s="12"/>
      <c r="E163" s="13"/>
      <c r="F163" s="14"/>
      <c r="G163" s="82" t="str">
        <f>IF(Aanbod!E163&gt;0,Berekening!DY148,"")</f>
        <v/>
      </c>
      <c r="H163" s="81" t="str">
        <f>IF(Aanbod!E163&gt;0,ROUNDDOWN(G163/E163,4),"")</f>
        <v/>
      </c>
      <c r="J163" s="83"/>
      <c r="K163" s="83"/>
    </row>
    <row r="164" spans="1:11" x14ac:dyDescent="0.25">
      <c r="A164" s="54" t="str">
        <f t="shared" si="2"/>
        <v/>
      </c>
      <c r="B164" s="11"/>
      <c r="C164" s="11"/>
      <c r="D164" s="12"/>
      <c r="E164" s="13"/>
      <c r="F164" s="14"/>
      <c r="G164" s="82" t="str">
        <f>IF(Aanbod!E164&gt;0,Berekening!DY149,"")</f>
        <v/>
      </c>
      <c r="H164" s="81" t="str">
        <f>IF(Aanbod!E164&gt;0,ROUNDDOWN(G164/E164,4),"")</f>
        <v/>
      </c>
      <c r="J164" s="83"/>
      <c r="K164" s="83"/>
    </row>
    <row r="165" spans="1:11" x14ac:dyDescent="0.25">
      <c r="A165" s="54" t="str">
        <f t="shared" si="2"/>
        <v/>
      </c>
      <c r="B165" s="11"/>
      <c r="C165" s="11"/>
      <c r="D165" s="12"/>
      <c r="E165" s="13"/>
      <c r="F165" s="14"/>
      <c r="G165" s="82" t="str">
        <f>IF(Aanbod!E165&gt;0,Berekening!DY150,"")</f>
        <v/>
      </c>
      <c r="H165" s="81" t="str">
        <f>IF(Aanbod!E165&gt;0,ROUNDDOWN(G165/E165,4),"")</f>
        <v/>
      </c>
      <c r="J165" s="83"/>
      <c r="K165" s="83"/>
    </row>
    <row r="166" spans="1:11" x14ac:dyDescent="0.25">
      <c r="A166" s="54" t="str">
        <f t="shared" si="2"/>
        <v/>
      </c>
      <c r="B166" s="11"/>
      <c r="C166" s="11"/>
      <c r="D166" s="12"/>
      <c r="E166" s="13"/>
      <c r="F166" s="14"/>
      <c r="G166" s="82" t="str">
        <f>IF(Aanbod!E166&gt;0,Berekening!DY151,"")</f>
        <v/>
      </c>
      <c r="H166" s="81" t="str">
        <f>IF(Aanbod!E166&gt;0,ROUNDDOWN(G166/E166,4),"")</f>
        <v/>
      </c>
      <c r="J166" s="83"/>
      <c r="K166" s="83"/>
    </row>
    <row r="167" spans="1:11" x14ac:dyDescent="0.25">
      <c r="A167" s="54" t="str">
        <f t="shared" si="2"/>
        <v/>
      </c>
      <c r="B167" s="11"/>
      <c r="C167" s="11"/>
      <c r="D167" s="12"/>
      <c r="E167" s="13"/>
      <c r="F167" s="14"/>
      <c r="G167" s="82" t="str">
        <f>IF(Aanbod!E167&gt;0,Berekening!DY152,"")</f>
        <v/>
      </c>
      <c r="H167" s="81" t="str">
        <f>IF(Aanbod!E167&gt;0,ROUNDDOWN(G167/E167,4),"")</f>
        <v/>
      </c>
      <c r="J167" s="83"/>
      <c r="K167" s="83"/>
    </row>
    <row r="168" spans="1:11" x14ac:dyDescent="0.25">
      <c r="A168" s="54" t="str">
        <f t="shared" si="2"/>
        <v/>
      </c>
      <c r="B168" s="11"/>
      <c r="C168" s="11"/>
      <c r="D168" s="12"/>
      <c r="E168" s="13"/>
      <c r="F168" s="14"/>
      <c r="G168" s="82" t="str">
        <f>IF(Aanbod!E168&gt;0,Berekening!DY153,"")</f>
        <v/>
      </c>
      <c r="H168" s="81" t="str">
        <f>IF(Aanbod!E168&gt;0,ROUNDDOWN(G168/E168,4),"")</f>
        <v/>
      </c>
      <c r="J168" s="83"/>
      <c r="K168" s="83"/>
    </row>
    <row r="169" spans="1:11" x14ac:dyDescent="0.25">
      <c r="A169" s="54" t="str">
        <f t="shared" si="2"/>
        <v/>
      </c>
      <c r="B169" s="11"/>
      <c r="C169" s="11"/>
      <c r="D169" s="12"/>
      <c r="E169" s="13"/>
      <c r="F169" s="14"/>
      <c r="G169" s="82" t="str">
        <f>IF(Aanbod!E169&gt;0,Berekening!DY154,"")</f>
        <v/>
      </c>
      <c r="H169" s="81" t="str">
        <f>IF(Aanbod!E169&gt;0,ROUNDDOWN(G169/E169,4),"")</f>
        <v/>
      </c>
      <c r="J169" s="83"/>
      <c r="K169" s="83"/>
    </row>
    <row r="170" spans="1:11" x14ac:dyDescent="0.25">
      <c r="A170" s="54" t="str">
        <f t="shared" si="2"/>
        <v/>
      </c>
      <c r="B170" s="11"/>
      <c r="C170" s="11"/>
      <c r="D170" s="12"/>
      <c r="E170" s="13"/>
      <c r="F170" s="14"/>
      <c r="G170" s="82" t="str">
        <f>IF(Aanbod!E170&gt;0,Berekening!DY155,"")</f>
        <v/>
      </c>
      <c r="H170" s="81" t="str">
        <f>IF(Aanbod!E170&gt;0,ROUNDDOWN(G170/E170,4),"")</f>
        <v/>
      </c>
      <c r="J170" s="83"/>
      <c r="K170" s="83"/>
    </row>
    <row r="171" spans="1:11" x14ac:dyDescent="0.25">
      <c r="A171" s="54" t="str">
        <f t="shared" si="2"/>
        <v/>
      </c>
      <c r="B171" s="11"/>
      <c r="C171" s="11"/>
      <c r="D171" s="12"/>
      <c r="E171" s="13"/>
      <c r="F171" s="14"/>
      <c r="G171" s="82" t="str">
        <f>IF(Aanbod!E171&gt;0,Berekening!DY156,"")</f>
        <v/>
      </c>
      <c r="H171" s="81" t="str">
        <f>IF(Aanbod!E171&gt;0,ROUNDDOWN(G171/E171,4),"")</f>
        <v/>
      </c>
      <c r="J171" s="83"/>
      <c r="K171" s="83"/>
    </row>
    <row r="172" spans="1:11" x14ac:dyDescent="0.25">
      <c r="A172" s="54" t="str">
        <f t="shared" si="2"/>
        <v/>
      </c>
      <c r="B172" s="11"/>
      <c r="C172" s="11"/>
      <c r="D172" s="12"/>
      <c r="E172" s="13"/>
      <c r="F172" s="14"/>
      <c r="G172" s="82" t="str">
        <f>IF(Aanbod!E172&gt;0,Berekening!DY157,"")</f>
        <v/>
      </c>
      <c r="H172" s="81" t="str">
        <f>IF(Aanbod!E172&gt;0,ROUNDDOWN(G172/E172,4),"")</f>
        <v/>
      </c>
      <c r="J172" s="83"/>
      <c r="K172" s="83"/>
    </row>
    <row r="173" spans="1:11" x14ac:dyDescent="0.25">
      <c r="A173" s="54" t="str">
        <f t="shared" si="2"/>
        <v/>
      </c>
      <c r="B173" s="11"/>
      <c r="C173" s="11"/>
      <c r="D173" s="12"/>
      <c r="E173" s="13"/>
      <c r="F173" s="14"/>
      <c r="G173" s="82" t="str">
        <f>IF(Aanbod!E173&gt;0,Berekening!DY158,"")</f>
        <v/>
      </c>
      <c r="H173" s="81" t="str">
        <f>IF(Aanbod!E173&gt;0,ROUNDDOWN(G173/E173,4),"")</f>
        <v/>
      </c>
      <c r="J173" s="83"/>
      <c r="K173" s="83"/>
    </row>
    <row r="174" spans="1:11" x14ac:dyDescent="0.25">
      <c r="A174" s="54" t="str">
        <f t="shared" si="2"/>
        <v/>
      </c>
      <c r="B174" s="11"/>
      <c r="C174" s="11"/>
      <c r="D174" s="12"/>
      <c r="E174" s="13"/>
      <c r="F174" s="14"/>
      <c r="G174" s="82" t="str">
        <f>IF(Aanbod!E174&gt;0,Berekening!DY159,"")</f>
        <v/>
      </c>
      <c r="H174" s="81" t="str">
        <f>IF(Aanbod!E174&gt;0,ROUNDDOWN(G174/E174,4),"")</f>
        <v/>
      </c>
      <c r="J174" s="83"/>
      <c r="K174" s="83"/>
    </row>
    <row r="175" spans="1:11" x14ac:dyDescent="0.25">
      <c r="A175" s="54" t="str">
        <f t="shared" si="2"/>
        <v/>
      </c>
      <c r="B175" s="11"/>
      <c r="C175" s="11"/>
      <c r="D175" s="12"/>
      <c r="E175" s="13"/>
      <c r="F175" s="14"/>
      <c r="G175" s="82" t="str">
        <f>IF(Aanbod!E175&gt;0,Berekening!DY160,"")</f>
        <v/>
      </c>
      <c r="H175" s="81" t="str">
        <f>IF(Aanbod!E175&gt;0,ROUNDDOWN(G175/E175,4),"")</f>
        <v/>
      </c>
      <c r="J175" s="83"/>
      <c r="K175" s="83"/>
    </row>
    <row r="176" spans="1:11" x14ac:dyDescent="0.25">
      <c r="A176" s="54" t="str">
        <f t="shared" si="2"/>
        <v/>
      </c>
      <c r="B176" s="11"/>
      <c r="C176" s="11"/>
      <c r="D176" s="12"/>
      <c r="E176" s="13"/>
      <c r="F176" s="14"/>
      <c r="G176" s="82" t="str">
        <f>IF(Aanbod!E176&gt;0,Berekening!DY161,"")</f>
        <v/>
      </c>
      <c r="H176" s="81" t="str">
        <f>IF(Aanbod!E176&gt;0,ROUNDDOWN(G176/E176,4),"")</f>
        <v/>
      </c>
      <c r="J176" s="83"/>
      <c r="K176" s="83"/>
    </row>
    <row r="177" spans="1:11" x14ac:dyDescent="0.25">
      <c r="A177" s="54" t="str">
        <f t="shared" si="2"/>
        <v/>
      </c>
      <c r="B177" s="11"/>
      <c r="C177" s="11"/>
      <c r="D177" s="12"/>
      <c r="E177" s="13"/>
      <c r="F177" s="14"/>
      <c r="G177" s="82" t="str">
        <f>IF(Aanbod!E177&gt;0,Berekening!DY162,"")</f>
        <v/>
      </c>
      <c r="H177" s="81" t="str">
        <f>IF(Aanbod!E177&gt;0,ROUNDDOWN(G177/E177,4),"")</f>
        <v/>
      </c>
      <c r="J177" s="83"/>
      <c r="K177" s="83"/>
    </row>
    <row r="178" spans="1:11" x14ac:dyDescent="0.25">
      <c r="A178" s="54" t="str">
        <f t="shared" si="2"/>
        <v/>
      </c>
      <c r="B178" s="11"/>
      <c r="C178" s="11"/>
      <c r="D178" s="12"/>
      <c r="E178" s="13"/>
      <c r="F178" s="14"/>
      <c r="G178" s="82" t="str">
        <f>IF(Aanbod!E178&gt;0,Berekening!DY163,"")</f>
        <v/>
      </c>
      <c r="H178" s="81" t="str">
        <f>IF(Aanbod!E178&gt;0,ROUNDDOWN(G178/E178,4),"")</f>
        <v/>
      </c>
      <c r="J178" s="83"/>
      <c r="K178" s="83"/>
    </row>
    <row r="179" spans="1:11" x14ac:dyDescent="0.25">
      <c r="A179" s="54" t="str">
        <f t="shared" si="2"/>
        <v/>
      </c>
      <c r="B179" s="11"/>
      <c r="C179" s="11"/>
      <c r="D179" s="12"/>
      <c r="E179" s="13"/>
      <c r="F179" s="14"/>
      <c r="G179" s="82" t="str">
        <f>IF(Aanbod!E179&gt;0,Berekening!DY164,"")</f>
        <v/>
      </c>
      <c r="H179" s="81" t="str">
        <f>IF(Aanbod!E179&gt;0,ROUNDDOWN(G179/E179,4),"")</f>
        <v/>
      </c>
      <c r="J179" s="83"/>
      <c r="K179" s="83"/>
    </row>
    <row r="180" spans="1:11" x14ac:dyDescent="0.25">
      <c r="A180" s="54" t="str">
        <f t="shared" si="2"/>
        <v/>
      </c>
      <c r="B180" s="11"/>
      <c r="C180" s="11"/>
      <c r="D180" s="12"/>
      <c r="E180" s="13"/>
      <c r="F180" s="14"/>
      <c r="G180" s="82" t="str">
        <f>IF(Aanbod!E180&gt;0,Berekening!DY165,"")</f>
        <v/>
      </c>
      <c r="H180" s="81" t="str">
        <f>IF(Aanbod!E180&gt;0,ROUNDDOWN(G180/E180,4),"")</f>
        <v/>
      </c>
      <c r="J180" s="83"/>
      <c r="K180" s="83"/>
    </row>
    <row r="181" spans="1:11" x14ac:dyDescent="0.25">
      <c r="A181" s="54" t="str">
        <f t="shared" si="2"/>
        <v/>
      </c>
      <c r="B181" s="11"/>
      <c r="C181" s="11"/>
      <c r="D181" s="12"/>
      <c r="E181" s="13"/>
      <c r="F181" s="14"/>
      <c r="G181" s="82" t="str">
        <f>IF(Aanbod!E181&gt;0,Berekening!DY166,"")</f>
        <v/>
      </c>
      <c r="H181" s="81" t="str">
        <f>IF(Aanbod!E181&gt;0,ROUNDDOWN(G181/E181,4),"")</f>
        <v/>
      </c>
      <c r="J181" s="83"/>
      <c r="K181" s="83"/>
    </row>
    <row r="182" spans="1:11" x14ac:dyDescent="0.25">
      <c r="A182" s="54" t="str">
        <f t="shared" si="2"/>
        <v/>
      </c>
      <c r="B182" s="11"/>
      <c r="C182" s="11"/>
      <c r="D182" s="12"/>
      <c r="E182" s="13"/>
      <c r="F182" s="14"/>
      <c r="G182" s="82" t="str">
        <f>IF(Aanbod!E182&gt;0,Berekening!DY167,"")</f>
        <v/>
      </c>
      <c r="H182" s="81" t="str">
        <f>IF(Aanbod!E182&gt;0,ROUNDDOWN(G182/E182,4),"")</f>
        <v/>
      </c>
      <c r="J182" s="83"/>
      <c r="K182" s="83"/>
    </row>
    <row r="183" spans="1:11" x14ac:dyDescent="0.25">
      <c r="A183" s="54" t="str">
        <f t="shared" si="2"/>
        <v/>
      </c>
      <c r="B183" s="11"/>
      <c r="C183" s="11"/>
      <c r="D183" s="12"/>
      <c r="E183" s="13"/>
      <c r="F183" s="14"/>
      <c r="G183" s="82" t="str">
        <f>IF(Aanbod!E183&gt;0,Berekening!DY168,"")</f>
        <v/>
      </c>
      <c r="H183" s="81" t="str">
        <f>IF(Aanbod!E183&gt;0,ROUNDDOWN(G183/E183,4),"")</f>
        <v/>
      </c>
      <c r="J183" s="83"/>
      <c r="K183" s="83"/>
    </row>
    <row r="184" spans="1:11" x14ac:dyDescent="0.25">
      <c r="A184" s="54" t="str">
        <f t="shared" si="2"/>
        <v/>
      </c>
      <c r="B184" s="11"/>
      <c r="C184" s="11"/>
      <c r="D184" s="12"/>
      <c r="E184" s="13"/>
      <c r="F184" s="14"/>
      <c r="G184" s="82" t="str">
        <f>IF(Aanbod!E184&gt;0,Berekening!DY169,"")</f>
        <v/>
      </c>
      <c r="H184" s="81" t="str">
        <f>IF(Aanbod!E184&gt;0,ROUNDDOWN(G184/E184,4),"")</f>
        <v/>
      </c>
      <c r="J184" s="83"/>
      <c r="K184" s="83"/>
    </row>
    <row r="185" spans="1:11" x14ac:dyDescent="0.25">
      <c r="A185" s="54" t="str">
        <f t="shared" si="2"/>
        <v/>
      </c>
      <c r="B185" s="11"/>
      <c r="C185" s="11"/>
      <c r="D185" s="12"/>
      <c r="E185" s="13"/>
      <c r="F185" s="14"/>
      <c r="G185" s="82" t="str">
        <f>IF(Aanbod!E185&gt;0,Berekening!DY170,"")</f>
        <v/>
      </c>
      <c r="H185" s="81" t="str">
        <f>IF(Aanbod!E185&gt;0,ROUNDDOWN(G185/E185,4),"")</f>
        <v/>
      </c>
      <c r="J185" s="83"/>
      <c r="K185" s="83"/>
    </row>
    <row r="186" spans="1:11" x14ac:dyDescent="0.25">
      <c r="A186" s="54" t="str">
        <f t="shared" si="2"/>
        <v/>
      </c>
      <c r="B186" s="11"/>
      <c r="C186" s="11"/>
      <c r="D186" s="12"/>
      <c r="E186" s="13"/>
      <c r="F186" s="14"/>
      <c r="G186" s="82" t="str">
        <f>IF(Aanbod!E186&gt;0,Berekening!DY171,"")</f>
        <v/>
      </c>
      <c r="H186" s="81" t="str">
        <f>IF(Aanbod!E186&gt;0,ROUNDDOWN(G186/E186,4),"")</f>
        <v/>
      </c>
      <c r="J186" s="83"/>
      <c r="K186" s="83"/>
    </row>
    <row r="187" spans="1:11" x14ac:dyDescent="0.25">
      <c r="A187" s="54" t="str">
        <f t="shared" si="2"/>
        <v/>
      </c>
      <c r="B187" s="11"/>
      <c r="C187" s="11"/>
      <c r="D187" s="12"/>
      <c r="E187" s="13"/>
      <c r="F187" s="14"/>
      <c r="G187" s="82" t="str">
        <f>IF(Aanbod!E187&gt;0,Berekening!DY172,"")</f>
        <v/>
      </c>
      <c r="H187" s="81" t="str">
        <f>IF(Aanbod!E187&gt;0,ROUNDDOWN(G187/E187,4),"")</f>
        <v/>
      </c>
      <c r="J187" s="83"/>
      <c r="K187" s="83"/>
    </row>
    <row r="188" spans="1:11" x14ac:dyDescent="0.25">
      <c r="A188" s="54" t="str">
        <f t="shared" si="2"/>
        <v/>
      </c>
      <c r="B188" s="11"/>
      <c r="C188" s="11"/>
      <c r="D188" s="12"/>
      <c r="E188" s="13"/>
      <c r="F188" s="14"/>
      <c r="G188" s="82" t="str">
        <f>IF(Aanbod!E188&gt;0,Berekening!DY173,"")</f>
        <v/>
      </c>
      <c r="H188" s="81" t="str">
        <f>IF(Aanbod!E188&gt;0,ROUNDDOWN(G188/E188,4),"")</f>
        <v/>
      </c>
      <c r="J188" s="83"/>
      <c r="K188" s="83"/>
    </row>
    <row r="189" spans="1:11" x14ac:dyDescent="0.25">
      <c r="A189" s="54" t="str">
        <f t="shared" si="2"/>
        <v/>
      </c>
      <c r="B189" s="11"/>
      <c r="C189" s="11"/>
      <c r="D189" s="12"/>
      <c r="E189" s="13"/>
      <c r="F189" s="14"/>
      <c r="G189" s="82" t="str">
        <f>IF(Aanbod!E189&gt;0,Berekening!DY174,"")</f>
        <v/>
      </c>
      <c r="H189" s="81" t="str">
        <f>IF(Aanbod!E189&gt;0,ROUNDDOWN(G189/E189,4),"")</f>
        <v/>
      </c>
      <c r="J189" s="83"/>
      <c r="K189" s="83"/>
    </row>
    <row r="190" spans="1:11" x14ac:dyDescent="0.25">
      <c r="A190" s="54" t="str">
        <f t="shared" si="2"/>
        <v/>
      </c>
      <c r="B190" s="11"/>
      <c r="C190" s="11"/>
      <c r="D190" s="12"/>
      <c r="E190" s="13"/>
      <c r="F190" s="14"/>
      <c r="G190" s="82" t="str">
        <f>IF(Aanbod!E190&gt;0,Berekening!DY175,"")</f>
        <v/>
      </c>
      <c r="H190" s="81" t="str">
        <f>IF(Aanbod!E190&gt;0,ROUNDDOWN(G190/E190,4),"")</f>
        <v/>
      </c>
      <c r="J190" s="83"/>
      <c r="K190" s="83"/>
    </row>
    <row r="191" spans="1:11" x14ac:dyDescent="0.25">
      <c r="A191" s="54" t="str">
        <f t="shared" si="2"/>
        <v/>
      </c>
      <c r="B191" s="11"/>
      <c r="C191" s="11"/>
      <c r="D191" s="12"/>
      <c r="E191" s="13"/>
      <c r="F191" s="14"/>
      <c r="G191" s="82" t="str">
        <f>IF(Aanbod!E191&gt;0,Berekening!DY176,"")</f>
        <v/>
      </c>
      <c r="H191" s="81" t="str">
        <f>IF(Aanbod!E191&gt;0,ROUNDDOWN(G191/E191,4),"")</f>
        <v/>
      </c>
      <c r="J191" s="83"/>
      <c r="K191" s="83"/>
    </row>
    <row r="192" spans="1:11" x14ac:dyDescent="0.25">
      <c r="A192" s="54" t="str">
        <f t="shared" si="2"/>
        <v/>
      </c>
      <c r="B192" s="11"/>
      <c r="C192" s="11"/>
      <c r="D192" s="12"/>
      <c r="E192" s="13"/>
      <c r="F192" s="14"/>
      <c r="G192" s="82" t="str">
        <f>IF(Aanbod!E192&gt;0,Berekening!DY177,"")</f>
        <v/>
      </c>
      <c r="H192" s="81" t="str">
        <f>IF(Aanbod!E192&gt;0,ROUNDDOWN(G192/E192,4),"")</f>
        <v/>
      </c>
      <c r="J192" s="83"/>
      <c r="K192" s="83"/>
    </row>
    <row r="193" spans="1:11" x14ac:dyDescent="0.25">
      <c r="A193" s="54" t="str">
        <f t="shared" si="2"/>
        <v/>
      </c>
      <c r="B193" s="11"/>
      <c r="C193" s="11"/>
      <c r="D193" s="12"/>
      <c r="E193" s="13"/>
      <c r="F193" s="14"/>
      <c r="G193" s="82" t="str">
        <f>IF(Aanbod!E193&gt;0,Berekening!DY178,"")</f>
        <v/>
      </c>
      <c r="H193" s="81" t="str">
        <f>IF(Aanbod!E193&gt;0,ROUNDDOWN(G193/E193,4),"")</f>
        <v/>
      </c>
      <c r="J193" s="83"/>
      <c r="K193" s="83"/>
    </row>
    <row r="194" spans="1:11" x14ac:dyDescent="0.25">
      <c r="A194" s="54" t="str">
        <f t="shared" si="2"/>
        <v/>
      </c>
      <c r="B194" s="11"/>
      <c r="C194" s="11"/>
      <c r="D194" s="12"/>
      <c r="E194" s="13"/>
      <c r="F194" s="14"/>
      <c r="G194" s="82" t="str">
        <f>IF(Aanbod!E194&gt;0,Berekening!DY179,"")</f>
        <v/>
      </c>
      <c r="H194" s="81" t="str">
        <f>IF(Aanbod!E194&gt;0,ROUNDDOWN(G194/E194,4),"")</f>
        <v/>
      </c>
      <c r="J194" s="83"/>
      <c r="K194" s="83"/>
    </row>
    <row r="195" spans="1:11" x14ac:dyDescent="0.25">
      <c r="A195" s="54" t="str">
        <f t="shared" si="2"/>
        <v/>
      </c>
      <c r="B195" s="11"/>
      <c r="C195" s="11"/>
      <c r="D195" s="12"/>
      <c r="E195" s="13"/>
      <c r="F195" s="14"/>
      <c r="G195" s="82" t="str">
        <f>IF(Aanbod!E195&gt;0,Berekening!DY180,"")</f>
        <v/>
      </c>
      <c r="H195" s="81" t="str">
        <f>IF(Aanbod!E195&gt;0,ROUNDDOWN(G195/E195,4),"")</f>
        <v/>
      </c>
      <c r="J195" s="83"/>
      <c r="K195" s="83"/>
    </row>
    <row r="196" spans="1:11" x14ac:dyDescent="0.25">
      <c r="A196" s="54" t="str">
        <f t="shared" si="2"/>
        <v/>
      </c>
      <c r="B196" s="11"/>
      <c r="C196" s="11"/>
      <c r="D196" s="12"/>
      <c r="E196" s="13"/>
      <c r="F196" s="14"/>
      <c r="G196" s="82" t="str">
        <f>IF(Aanbod!E196&gt;0,Berekening!DY181,"")</f>
        <v/>
      </c>
      <c r="H196" s="81" t="str">
        <f>IF(Aanbod!E196&gt;0,ROUNDDOWN(G196/E196,4),"")</f>
        <v/>
      </c>
      <c r="J196" s="83"/>
      <c r="K196" s="83"/>
    </row>
    <row r="197" spans="1:11" x14ac:dyDescent="0.25">
      <c r="A197" s="54" t="str">
        <f t="shared" si="2"/>
        <v/>
      </c>
      <c r="B197" s="11"/>
      <c r="C197" s="11"/>
      <c r="D197" s="12"/>
      <c r="E197" s="13"/>
      <c r="F197" s="14"/>
      <c r="G197" s="82" t="str">
        <f>IF(Aanbod!E197&gt;0,Berekening!DY182,"")</f>
        <v/>
      </c>
      <c r="H197" s="81" t="str">
        <f>IF(Aanbod!E197&gt;0,ROUNDDOWN(G197/E197,4),"")</f>
        <v/>
      </c>
      <c r="J197" s="83"/>
      <c r="K197" s="83"/>
    </row>
    <row r="198" spans="1:11" x14ac:dyDescent="0.25">
      <c r="A198" s="54" t="str">
        <f t="shared" si="2"/>
        <v/>
      </c>
      <c r="B198" s="11"/>
      <c r="C198" s="11"/>
      <c r="D198" s="12"/>
      <c r="E198" s="13"/>
      <c r="F198" s="14"/>
      <c r="G198" s="82" t="str">
        <f>IF(Aanbod!E198&gt;0,Berekening!DY183,"")</f>
        <v/>
      </c>
      <c r="H198" s="81" t="str">
        <f>IF(Aanbod!E198&gt;0,ROUNDDOWN(G198/E198,4),"")</f>
        <v/>
      </c>
      <c r="J198" s="83"/>
      <c r="K198" s="83"/>
    </row>
    <row r="199" spans="1:11" x14ac:dyDescent="0.25">
      <c r="A199" s="54" t="str">
        <f t="shared" si="2"/>
        <v/>
      </c>
      <c r="B199" s="11"/>
      <c r="C199" s="11"/>
      <c r="D199" s="12"/>
      <c r="E199" s="13"/>
      <c r="F199" s="14"/>
      <c r="G199" s="82" t="str">
        <f>IF(Aanbod!E199&gt;0,Berekening!DY184,"")</f>
        <v/>
      </c>
      <c r="H199" s="81" t="str">
        <f>IF(Aanbod!E199&gt;0,ROUNDDOWN(G199/E199,4),"")</f>
        <v/>
      </c>
      <c r="J199" s="83"/>
      <c r="K199" s="83"/>
    </row>
    <row r="200" spans="1:11" x14ac:dyDescent="0.25">
      <c r="A200" s="54" t="str">
        <f t="shared" si="2"/>
        <v/>
      </c>
      <c r="B200" s="11"/>
      <c r="C200" s="11"/>
      <c r="D200" s="12"/>
      <c r="E200" s="13"/>
      <c r="F200" s="14"/>
      <c r="G200" s="82" t="str">
        <f>IF(Aanbod!E200&gt;0,Berekening!DY185,"")</f>
        <v/>
      </c>
      <c r="H200" s="81" t="str">
        <f>IF(Aanbod!E200&gt;0,ROUNDDOWN(G200/E200,4),"")</f>
        <v/>
      </c>
      <c r="J200" s="83"/>
      <c r="K200" s="83"/>
    </row>
    <row r="201" spans="1:11" x14ac:dyDescent="0.25">
      <c r="A201" s="54" t="str">
        <f t="shared" si="2"/>
        <v/>
      </c>
      <c r="B201" s="11"/>
      <c r="C201" s="11"/>
      <c r="D201" s="12"/>
      <c r="E201" s="13"/>
      <c r="F201" s="14"/>
      <c r="G201" s="82" t="str">
        <f>IF(Aanbod!E201&gt;0,Berekening!DY186,"")</f>
        <v/>
      </c>
      <c r="H201" s="81" t="str">
        <f>IF(Aanbod!E201&gt;0,ROUNDDOWN(G201/E201,4),"")</f>
        <v/>
      </c>
      <c r="J201" s="83"/>
      <c r="K201" s="83"/>
    </row>
    <row r="202" spans="1:11" x14ac:dyDescent="0.25">
      <c r="A202" s="54" t="str">
        <f t="shared" si="2"/>
        <v/>
      </c>
      <c r="B202" s="11"/>
      <c r="C202" s="11"/>
      <c r="D202" s="12"/>
      <c r="E202" s="13"/>
      <c r="F202" s="14"/>
      <c r="G202" s="82" t="str">
        <f>IF(Aanbod!E202&gt;0,Berekening!DY187,"")</f>
        <v/>
      </c>
      <c r="H202" s="81" t="str">
        <f>IF(Aanbod!E202&gt;0,ROUNDDOWN(G202/E202,4),"")</f>
        <v/>
      </c>
      <c r="J202" s="83"/>
      <c r="K202" s="83"/>
    </row>
    <row r="203" spans="1:11" x14ac:dyDescent="0.25">
      <c r="A203" s="54" t="str">
        <f t="shared" si="2"/>
        <v/>
      </c>
      <c r="B203" s="11"/>
      <c r="C203" s="11"/>
      <c r="D203" s="12"/>
      <c r="E203" s="13"/>
      <c r="F203" s="14"/>
      <c r="G203" s="82" t="str">
        <f>IF(Aanbod!E203&gt;0,Berekening!DY188,"")</f>
        <v/>
      </c>
      <c r="H203" s="81" t="str">
        <f>IF(Aanbod!E203&gt;0,ROUNDDOWN(G203/E203,4),"")</f>
        <v/>
      </c>
      <c r="J203" s="83"/>
      <c r="K203" s="83"/>
    </row>
    <row r="204" spans="1:11" x14ac:dyDescent="0.25">
      <c r="A204" s="54" t="str">
        <f t="shared" si="2"/>
        <v/>
      </c>
      <c r="B204" s="11"/>
      <c r="C204" s="11"/>
      <c r="D204" s="12"/>
      <c r="E204" s="13"/>
      <c r="F204" s="14"/>
      <c r="G204" s="82" t="str">
        <f>IF(Aanbod!E204&gt;0,Berekening!DY189,"")</f>
        <v/>
      </c>
      <c r="H204" s="81" t="str">
        <f>IF(Aanbod!E204&gt;0,ROUNDDOWN(G204/E204,4),"")</f>
        <v/>
      </c>
      <c r="J204" s="83"/>
      <c r="K204" s="83"/>
    </row>
    <row r="205" spans="1:11" x14ac:dyDescent="0.25">
      <c r="A205" s="54" t="str">
        <f t="shared" si="2"/>
        <v/>
      </c>
      <c r="B205" s="11"/>
      <c r="C205" s="11"/>
      <c r="D205" s="12"/>
      <c r="E205" s="13"/>
      <c r="F205" s="14"/>
      <c r="G205" s="82" t="str">
        <f>IF(Aanbod!E205&gt;0,Berekening!DY190,"")</f>
        <v/>
      </c>
      <c r="H205" s="81" t="str">
        <f>IF(Aanbod!E205&gt;0,ROUNDDOWN(G205/E205,4),"")</f>
        <v/>
      </c>
      <c r="J205" s="83"/>
      <c r="K205" s="83"/>
    </row>
    <row r="206" spans="1:11" x14ac:dyDescent="0.25">
      <c r="A206" s="54" t="str">
        <f t="shared" si="2"/>
        <v/>
      </c>
      <c r="B206" s="11"/>
      <c r="C206" s="11"/>
      <c r="D206" s="12"/>
      <c r="E206" s="13"/>
      <c r="F206" s="14"/>
      <c r="G206" s="82" t="str">
        <f>IF(Aanbod!E206&gt;0,Berekening!DY191,"")</f>
        <v/>
      </c>
      <c r="H206" s="81" t="str">
        <f>IF(Aanbod!E206&gt;0,ROUNDDOWN(G206/E206,4),"")</f>
        <v/>
      </c>
      <c r="J206" s="83"/>
      <c r="K206" s="83"/>
    </row>
    <row r="207" spans="1:11" x14ac:dyDescent="0.25">
      <c r="A207" s="54" t="str">
        <f t="shared" si="2"/>
        <v/>
      </c>
      <c r="B207" s="11"/>
      <c r="C207" s="11"/>
      <c r="D207" s="12"/>
      <c r="E207" s="13"/>
      <c r="F207" s="14"/>
      <c r="G207" s="82" t="str">
        <f>IF(Aanbod!E207&gt;0,Berekening!DY192,"")</f>
        <v/>
      </c>
      <c r="H207" s="81" t="str">
        <f>IF(Aanbod!E207&gt;0,ROUNDDOWN(G207/E207,4),"")</f>
        <v/>
      </c>
      <c r="J207" s="83"/>
      <c r="K207" s="83"/>
    </row>
    <row r="208" spans="1:11" x14ac:dyDescent="0.25">
      <c r="A208" s="54" t="str">
        <f t="shared" si="2"/>
        <v/>
      </c>
      <c r="B208" s="11"/>
      <c r="C208" s="11"/>
      <c r="D208" s="12"/>
      <c r="E208" s="13"/>
      <c r="F208" s="14"/>
      <c r="G208" s="82" t="str">
        <f>IF(Aanbod!E208&gt;0,Berekening!DY193,"")</f>
        <v/>
      </c>
      <c r="H208" s="81" t="str">
        <f>IF(Aanbod!E208&gt;0,ROUNDDOWN(G208/E208,4),"")</f>
        <v/>
      </c>
      <c r="J208" s="83"/>
      <c r="K208" s="83"/>
    </row>
    <row r="209" spans="1:11" x14ac:dyDescent="0.25">
      <c r="A209" s="54" t="str">
        <f t="shared" ref="A209:A216" si="3">IF(D209&gt;"",ROW(D209)-16,"")</f>
        <v/>
      </c>
      <c r="B209" s="11"/>
      <c r="C209" s="11"/>
      <c r="D209" s="12"/>
      <c r="E209" s="13"/>
      <c r="F209" s="14"/>
      <c r="G209" s="82" t="str">
        <f>IF(Aanbod!E209&gt;0,Berekening!DY194,"")</f>
        <v/>
      </c>
      <c r="H209" s="81" t="str">
        <f>IF(Aanbod!E209&gt;0,ROUNDDOWN(G209/E209,4),"")</f>
        <v/>
      </c>
      <c r="J209" s="83"/>
      <c r="K209" s="83"/>
    </row>
    <row r="210" spans="1:11" x14ac:dyDescent="0.25">
      <c r="A210" s="54" t="str">
        <f t="shared" si="3"/>
        <v/>
      </c>
      <c r="B210" s="11"/>
      <c r="C210" s="11"/>
      <c r="D210" s="12"/>
      <c r="E210" s="13"/>
      <c r="F210" s="14"/>
      <c r="G210" s="82" t="str">
        <f>IF(Aanbod!E210&gt;0,Berekening!DY195,"")</f>
        <v/>
      </c>
      <c r="H210" s="81" t="str">
        <f>IF(Aanbod!E210&gt;0,ROUNDDOWN(G210/E210,4),"")</f>
        <v/>
      </c>
    </row>
    <row r="211" spans="1:11" x14ac:dyDescent="0.25">
      <c r="A211" s="54" t="str">
        <f t="shared" si="3"/>
        <v/>
      </c>
      <c r="B211" s="11"/>
      <c r="C211" s="11"/>
      <c r="D211" s="12"/>
      <c r="E211" s="13"/>
      <c r="F211" s="14"/>
      <c r="G211" s="82" t="str">
        <f>IF(Aanbod!E211&gt;0,Berekening!DY196,"")</f>
        <v/>
      </c>
      <c r="H211" s="81" t="str">
        <f>IF(Aanbod!E211&gt;0,ROUNDDOWN(G211/E211,4),"")</f>
        <v/>
      </c>
    </row>
    <row r="212" spans="1:11" x14ac:dyDescent="0.25">
      <c r="A212" s="54" t="str">
        <f t="shared" si="3"/>
        <v/>
      </c>
      <c r="B212" s="11"/>
      <c r="C212" s="11"/>
      <c r="D212" s="12"/>
      <c r="E212" s="13"/>
      <c r="F212" s="14"/>
      <c r="G212" s="82" t="str">
        <f>IF(Aanbod!E212&gt;0,Berekening!DY197,"")</f>
        <v/>
      </c>
      <c r="H212" s="81" t="str">
        <f>IF(Aanbod!E212&gt;0,ROUNDDOWN(G212/E212,4),"")</f>
        <v/>
      </c>
    </row>
    <row r="213" spans="1:11" x14ac:dyDescent="0.25">
      <c r="A213" s="54" t="str">
        <f t="shared" si="3"/>
        <v/>
      </c>
      <c r="B213" s="11"/>
      <c r="C213" s="11"/>
      <c r="D213" s="12"/>
      <c r="E213" s="13"/>
      <c r="F213" s="14"/>
      <c r="G213" s="82" t="str">
        <f>IF(Aanbod!E213&gt;0,Berekening!DY198,"")</f>
        <v/>
      </c>
      <c r="H213" s="81" t="str">
        <f>IF(Aanbod!E213&gt;0,ROUNDDOWN(G213/E213,4),"")</f>
        <v/>
      </c>
    </row>
    <row r="214" spans="1:11" x14ac:dyDescent="0.25">
      <c r="A214" s="54" t="str">
        <f t="shared" si="3"/>
        <v/>
      </c>
      <c r="B214" s="11"/>
      <c r="C214" s="11"/>
      <c r="D214" s="12"/>
      <c r="E214" s="13"/>
      <c r="F214" s="14" t="str">
        <f t="shared" ref="F214:F216" si="4">IF(D214&lt;&gt;"","Concurrent","")</f>
        <v/>
      </c>
      <c r="G214" s="82" t="str">
        <f>IF(Aanbod!E214&gt;0,Berekening!DY199,"")</f>
        <v/>
      </c>
      <c r="H214" s="81" t="str">
        <f>IF(Aanbod!E214&gt;0,ROUNDDOWN(G214/E214,4),"")</f>
        <v/>
      </c>
    </row>
    <row r="215" spans="1:11" x14ac:dyDescent="0.25">
      <c r="A215" s="54" t="str">
        <f t="shared" si="3"/>
        <v/>
      </c>
      <c r="B215" s="11"/>
      <c r="C215" s="11"/>
      <c r="D215" s="12"/>
      <c r="E215" s="13"/>
      <c r="F215" s="14" t="str">
        <f t="shared" si="4"/>
        <v/>
      </c>
      <c r="G215" s="82" t="str">
        <f>IF(Aanbod!E215&gt;0,Berekening!DY200,"")</f>
        <v/>
      </c>
      <c r="H215" s="81" t="str">
        <f>IF(Aanbod!E215&gt;0,ROUNDDOWN(G215/E215,4),"")</f>
        <v/>
      </c>
    </row>
    <row r="216" spans="1:11" x14ac:dyDescent="0.25">
      <c r="A216" s="54" t="str">
        <f t="shared" si="3"/>
        <v/>
      </c>
      <c r="B216" s="11"/>
      <c r="C216" s="11"/>
      <c r="D216" s="12"/>
      <c r="E216" s="13"/>
      <c r="F216" s="14" t="str">
        <f t="shared" si="4"/>
        <v/>
      </c>
      <c r="G216" s="82" t="str">
        <f>IF(Aanbod!E216&gt;0,Berekening!DY201,"")</f>
        <v/>
      </c>
      <c r="H216" s="81" t="str">
        <f>IF(Aanbod!E216&gt;0,ROUNDDOWN(G216/E216,4),"")</f>
        <v/>
      </c>
    </row>
    <row r="217" spans="1:11" x14ac:dyDescent="0.25">
      <c r="B217" s="54"/>
      <c r="C217" s="54"/>
      <c r="G217" s="54"/>
    </row>
    <row r="219" spans="1:11" x14ac:dyDescent="0.25">
      <c r="F219" s="63"/>
    </row>
  </sheetData>
  <sheetProtection algorithmName="SHA-512" hashValue="/qPzyEh1iGV6HRiadzlUnSRKIdvJbu83Ybeg6s2yn/blvtUtam1U3spBPdWl86YeO5Pa83B2hUFyoe4WAFAkGA==" saltValue="JhPkT7gh1n+p+pLbLs8oAA==" spinCount="100000" sheet="1" objects="1" scenarios="1"/>
  <conditionalFormatting sqref="C9">
    <cfRule type="expression" dxfId="3" priority="4">
      <formula>(E9+E11+E12)=0</formula>
    </cfRule>
  </conditionalFormatting>
  <conditionalFormatting sqref="C10">
    <cfRule type="expression" dxfId="2" priority="3">
      <formula>(E10+E11+E13)=0</formula>
    </cfRule>
  </conditionalFormatting>
  <conditionalFormatting sqref="C12">
    <cfRule type="expression" dxfId="1" priority="2">
      <formula>(E9+E11+E12+E13)=0</formula>
    </cfRule>
  </conditionalFormatting>
  <conditionalFormatting sqref="C13">
    <cfRule type="expression" dxfId="0" priority="1">
      <formula>(E10+E11+E12+E13)=0</formula>
    </cfRule>
  </conditionalFormatting>
  <dataValidations count="3">
    <dataValidation type="list" allowBlank="1" showInputMessage="1" showErrorMessage="1" sqref="F17:F216">
      <formula1>"Concurrent,Preferent"</formula1>
    </dataValidation>
    <dataValidation type="list" allowBlank="1" showInputMessage="1" showErrorMessage="1" sqref="H7">
      <formula1>"Ja,Nee"</formula1>
    </dataValidation>
    <dataValidation type="list" allowBlank="1" showInputMessage="1" showErrorMessage="1" sqref="D17:D216">
      <formula1>"pA,pB,Gvg,Gvg-A,Gvg-B"</formula1>
    </dataValidation>
  </dataValidations>
  <pageMargins left="0.7" right="0.7" top="0.75" bottom="0.75" header="0.3" footer="0.3"/>
  <pageSetup paperSize="9" scale="98" orientation="landscape" r:id="rId1"/>
  <ignoredErrors>
    <ignoredError sqref="C11" formulaRange="1"/>
    <ignoredError sqref="F214:F21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05"/>
  <sheetViews>
    <sheetView topLeftCell="DM1" workbookViewId="0">
      <selection activeCell="DT13" sqref="DT13"/>
    </sheetView>
  </sheetViews>
  <sheetFormatPr defaultColWidth="18.7109375" defaultRowHeight="15" x14ac:dyDescent="0.25"/>
  <sheetData>
    <row r="1" spans="1:129" x14ac:dyDescent="0.25">
      <c r="A1" s="7" t="s">
        <v>26</v>
      </c>
      <c r="B1" s="8" t="s">
        <v>27</v>
      </c>
      <c r="C1" s="15" t="s">
        <v>28</v>
      </c>
      <c r="D1" s="16" t="s">
        <v>29</v>
      </c>
      <c r="E1" s="17">
        <f>Aanbod!C9</f>
        <v>0</v>
      </c>
      <c r="F1" s="16" t="s">
        <v>30</v>
      </c>
      <c r="G1" s="16" t="s">
        <v>28</v>
      </c>
      <c r="H1" s="18" t="s">
        <v>31</v>
      </c>
      <c r="I1" s="19" t="s">
        <v>32</v>
      </c>
      <c r="J1" s="16" t="s">
        <v>33</v>
      </c>
      <c r="K1" s="17">
        <f>Aanbod!C10</f>
        <v>0</v>
      </c>
      <c r="L1" s="16" t="s">
        <v>34</v>
      </c>
      <c r="M1" s="16" t="s">
        <v>28</v>
      </c>
      <c r="N1" s="18" t="s">
        <v>35</v>
      </c>
      <c r="O1" s="19" t="s">
        <v>36</v>
      </c>
      <c r="P1" s="7" t="s">
        <v>37</v>
      </c>
      <c r="Q1" s="20">
        <f>Aanbod!C12</f>
        <v>0</v>
      </c>
      <c r="R1" s="16" t="s">
        <v>38</v>
      </c>
      <c r="S1" s="16" t="s">
        <v>28</v>
      </c>
      <c r="T1" s="18" t="s">
        <v>39</v>
      </c>
      <c r="U1" s="19" t="s">
        <v>40</v>
      </c>
      <c r="V1" s="16"/>
      <c r="W1" s="7" t="s">
        <v>41</v>
      </c>
      <c r="X1" s="20">
        <f>Aanbod!C13</f>
        <v>0</v>
      </c>
      <c r="Y1" s="16" t="s">
        <v>42</v>
      </c>
      <c r="Z1" s="16" t="s">
        <v>28</v>
      </c>
      <c r="AA1" s="18" t="s">
        <v>43</v>
      </c>
      <c r="AB1" s="19" t="s">
        <v>44</v>
      </c>
      <c r="AC1" s="16"/>
      <c r="AD1" s="7" t="s">
        <v>26</v>
      </c>
      <c r="AE1" s="16" t="s">
        <v>21</v>
      </c>
      <c r="AF1" s="16" t="s">
        <v>22</v>
      </c>
      <c r="AG1" s="16" t="s">
        <v>23</v>
      </c>
      <c r="AH1" s="8" t="s">
        <v>27</v>
      </c>
      <c r="AI1" s="21" t="s">
        <v>45</v>
      </c>
      <c r="AJ1" s="22" t="s">
        <v>46</v>
      </c>
      <c r="AK1" s="22" t="s">
        <v>47</v>
      </c>
      <c r="AL1" s="22" t="s">
        <v>48</v>
      </c>
      <c r="AM1" s="22" t="s">
        <v>49</v>
      </c>
      <c r="AN1" s="22" t="s">
        <v>50</v>
      </c>
      <c r="AO1" s="23" t="s">
        <v>51</v>
      </c>
      <c r="AX1" s="7" t="s">
        <v>29</v>
      </c>
      <c r="AY1" s="17">
        <f>AL203</f>
        <v>0</v>
      </c>
      <c r="AZ1" s="16" t="s">
        <v>30</v>
      </c>
      <c r="BA1" s="16" t="s">
        <v>28</v>
      </c>
      <c r="BB1" s="18" t="s">
        <v>31</v>
      </c>
      <c r="BC1" s="19" t="s">
        <v>32</v>
      </c>
      <c r="BD1" s="16" t="s">
        <v>33</v>
      </c>
      <c r="BE1" s="17">
        <f>AM203</f>
        <v>0</v>
      </c>
      <c r="BF1" s="16" t="s">
        <v>34</v>
      </c>
      <c r="BG1" s="16" t="s">
        <v>28</v>
      </c>
      <c r="BH1" s="18" t="s">
        <v>35</v>
      </c>
      <c r="BI1" s="19" t="s">
        <v>36</v>
      </c>
      <c r="BJ1" s="7" t="s">
        <v>37</v>
      </c>
      <c r="BK1" s="20">
        <f>AN203</f>
        <v>0</v>
      </c>
      <c r="BL1" s="16" t="s">
        <v>38</v>
      </c>
      <c r="BM1" s="16" t="s">
        <v>28</v>
      </c>
      <c r="BN1" s="18" t="s">
        <v>39</v>
      </c>
      <c r="BO1" s="19" t="s">
        <v>40</v>
      </c>
      <c r="BP1" s="16"/>
      <c r="BQ1" s="7" t="s">
        <v>41</v>
      </c>
      <c r="BR1" s="20">
        <f>AO203</f>
        <v>0</v>
      </c>
      <c r="BS1" s="16" t="s">
        <v>42</v>
      </c>
      <c r="BT1" s="16" t="s">
        <v>28</v>
      </c>
      <c r="BU1" s="18" t="s">
        <v>43</v>
      </c>
      <c r="BV1" s="19" t="s">
        <v>44</v>
      </c>
      <c r="BX1" s="21" t="s">
        <v>45</v>
      </c>
      <c r="BY1" s="22" t="s">
        <v>46</v>
      </c>
      <c r="BZ1" s="22" t="s">
        <v>47</v>
      </c>
      <c r="CA1" s="22" t="s">
        <v>48</v>
      </c>
      <c r="CB1" s="22" t="s">
        <v>49</v>
      </c>
      <c r="CC1" s="22" t="s">
        <v>50</v>
      </c>
      <c r="CD1" s="23" t="s">
        <v>51</v>
      </c>
      <c r="CE1" s="24"/>
      <c r="CM1" s="7" t="s">
        <v>29</v>
      </c>
      <c r="CN1" s="17">
        <f>CA203</f>
        <v>0</v>
      </c>
      <c r="CO1" s="16" t="s">
        <v>30</v>
      </c>
      <c r="CP1" s="16" t="s">
        <v>28</v>
      </c>
      <c r="CQ1" s="18" t="s">
        <v>31</v>
      </c>
      <c r="CR1" s="19" t="s">
        <v>32</v>
      </c>
      <c r="CS1" s="16" t="s">
        <v>33</v>
      </c>
      <c r="CT1" s="17">
        <f>CB203</f>
        <v>0</v>
      </c>
      <c r="CU1" s="16" t="s">
        <v>34</v>
      </c>
      <c r="CV1" s="16" t="s">
        <v>28</v>
      </c>
      <c r="CW1" s="18" t="s">
        <v>35</v>
      </c>
      <c r="CX1" s="19" t="s">
        <v>36</v>
      </c>
      <c r="CY1" s="7" t="s">
        <v>37</v>
      </c>
      <c r="CZ1" s="20">
        <f>CC203</f>
        <v>0</v>
      </c>
      <c r="DA1" s="16" t="s">
        <v>38</v>
      </c>
      <c r="DB1" s="16" t="s">
        <v>28</v>
      </c>
      <c r="DC1" s="18" t="s">
        <v>39</v>
      </c>
      <c r="DD1" s="19" t="s">
        <v>40</v>
      </c>
      <c r="DE1" s="16"/>
      <c r="DF1" s="7" t="s">
        <v>41</v>
      </c>
      <c r="DG1" s="20">
        <f>CD203</f>
        <v>0</v>
      </c>
      <c r="DH1" s="16" t="s">
        <v>42</v>
      </c>
      <c r="DI1" s="16" t="s">
        <v>28</v>
      </c>
      <c r="DJ1" s="18" t="s">
        <v>43</v>
      </c>
      <c r="DK1" s="19" t="s">
        <v>44</v>
      </c>
      <c r="DM1" s="21" t="s">
        <v>45</v>
      </c>
      <c r="DN1" s="22" t="s">
        <v>47</v>
      </c>
      <c r="DO1" s="22" t="s">
        <v>48</v>
      </c>
      <c r="DP1" s="22" t="s">
        <v>49</v>
      </c>
      <c r="DQ1" s="22" t="s">
        <v>50</v>
      </c>
      <c r="DR1" s="23" t="s">
        <v>51</v>
      </c>
      <c r="DS1" s="24"/>
      <c r="DT1" s="24" t="s">
        <v>52</v>
      </c>
      <c r="DU1" s="24" t="s">
        <v>53</v>
      </c>
      <c r="DV1" s="24" t="s">
        <v>54</v>
      </c>
      <c r="DW1" s="24" t="s">
        <v>55</v>
      </c>
      <c r="DX1" s="24"/>
      <c r="DY1" s="25" t="s">
        <v>56</v>
      </c>
    </row>
    <row r="2" spans="1:129" x14ac:dyDescent="0.25">
      <c r="A2" s="26" t="str">
        <f>Aanbod!A17</f>
        <v/>
      </c>
      <c r="B2" s="27" t="str">
        <f>IF(Aanbod!D17&gt;"",IF(EXACT(Aanbod!F17, "Preferent"),Aanbod!E17*2,IF(EXACT(Aanbod!F17, "Concurrent"),Aanbod!E17,0))," ")</f>
        <v xml:space="preserve"> </v>
      </c>
      <c r="C2" s="28" t="str">
        <f>IF(Aanbod!E17&gt;0,Aanbod!E17," ")</f>
        <v xml:space="preserve"> </v>
      </c>
      <c r="D2" s="5"/>
      <c r="E2" s="5"/>
      <c r="F2" s="5" t="str">
        <f>IF(Aanbod!D17&gt;"",IF(EXACT(Aanbod!D17, "pA"),Berekening!B2,IF(EXACT(Aanbod!D17, "Gvg-A"),Berekening!B2,IF(EXACT(Aanbod!D17, "Gvg"),Berekening!B2,0)))," ")</f>
        <v xml:space="preserve"> </v>
      </c>
      <c r="G2" s="5" t="str">
        <f>IF(Aanbod!D17&gt;"",IF(EXACT(Aanbod!D17, "pA"),Aanbod!E17,IF(EXACT(Aanbod!D17, "Gvg-A"),Aanbod!E17,IF(EXACT(Aanbod!D17, "Gvg"),Aanbod!E17,0)))," ")</f>
        <v xml:space="preserve"> </v>
      </c>
      <c r="H2" s="5" t="str">
        <f>IF(Aanbod!D17&gt;"",IF($F$203&gt;0,$E$1/$F$203*F2,0)," ")</f>
        <v xml:space="preserve"> </v>
      </c>
      <c r="I2" s="29" t="str">
        <f>IF(Aanbod!D17&gt;"",IF(G2&gt;0,H2/G2," ")," ")</f>
        <v xml:space="preserve"> </v>
      </c>
      <c r="J2" s="5"/>
      <c r="K2" s="5"/>
      <c r="L2" s="5" t="str">
        <f>IF(Aanbod!D17&gt;"",IF(EXACT(Aanbod!D17, "pB"),Berekening!B2,IF(EXACT(Aanbod!D17, "Gvg-B"),Berekening!B2,IF(EXACT(Aanbod!D17, "Gvg"),Berekening!B2,0)))," ")</f>
        <v xml:space="preserve"> </v>
      </c>
      <c r="M2" s="5" t="str">
        <f>IF(Aanbod!D17&gt;"",IF(EXACT(Aanbod!D17, "pB"),Aanbod!E17,IF(EXACT(Aanbod!D17, "Gvg-B"),Aanbod!E17,IF(EXACT(Aanbod!D17, "Gvg"),Aanbod!E17,0)))," ")</f>
        <v xml:space="preserve"> </v>
      </c>
      <c r="N2" s="9" t="str">
        <f>IF(Aanbod!D17&gt;"",IF($L$203&gt;0,$K$1/$L$203*L2,0)," ")</f>
        <v xml:space="preserve"> </v>
      </c>
      <c r="O2" s="10" t="str">
        <f>IF(Aanbod!D17&gt;"",IF(M2&gt;0,N2/M2," ")," ")</f>
        <v xml:space="preserve"> </v>
      </c>
      <c r="P2" s="26"/>
      <c r="Q2" s="30"/>
      <c r="R2" s="31" t="str">
        <f>IF(Aanbod!D17&gt;"",IF(EXACT(Aanbod!D17, "pA"),Berekening!B2,IF(EXACT(Aanbod!D17, "Gvg"),Berekening!B2,IF(EXACT(Aanbod!D17, "Gvg-A"),Berekening!B2,IF(EXACT(Aanbod!D17, "Gvg-B"),Berekening!B2,0))))," ")</f>
        <v xml:space="preserve"> </v>
      </c>
      <c r="S2" s="31" t="str">
        <f>IF(Aanbod!D17&gt;"",IF(EXACT(Aanbod!D17, "pA"),Aanbod!E17,IF(EXACT(Aanbod!D17, "Gvg"),Aanbod!E17,IF(EXACT(Aanbod!D17, "Gvg-A"),Aanbod!E17,IF(EXACT(Aanbod!D17, "Gvg-B"),Aanbod!E17,0))))," ")</f>
        <v xml:space="preserve"> </v>
      </c>
      <c r="T2" s="31" t="str">
        <f>IF(Aanbod!D17&gt;"",IF($R$203&gt;0,$Q$1/$R$203*R2,0)," ")</f>
        <v xml:space="preserve"> </v>
      </c>
      <c r="U2" s="29" t="str">
        <f>IF(Aanbod!D17&gt;"",IF(S2&gt;0,T2/S2," ")," ")</f>
        <v xml:space="preserve"> </v>
      </c>
      <c r="W2" s="26"/>
      <c r="X2" s="30"/>
      <c r="Y2" s="31" t="str">
        <f>IF(Aanbod!D17&gt;"",IF(EXACT(Aanbod!D17, "pB"),Berekening!B2,IF(EXACT(Aanbod!D17, "Gvg"),Berekening!B2,IF(EXACT(Aanbod!D17, "Gvg-A"),Berekening!B2,IF(EXACT(Aanbod!D17, "Gvg-B"),Berekening!B2,0))))," ")</f>
        <v xml:space="preserve"> </v>
      </c>
      <c r="Z2" s="31" t="str">
        <f>IF(Aanbod!D17&gt;"",IF(EXACT(Aanbod!D17, "pB"),Aanbod!E17,IF(EXACT(Aanbod!D17, "Gvg"),Aanbod!E17,IF(EXACT(Aanbod!D17, "Gvg-A"),Aanbod!E17,IF(EXACT(Aanbod!D17, "Gvg-B"),Aanbod!E17,0))))," ")</f>
        <v xml:space="preserve"> </v>
      </c>
      <c r="AA2" s="31" t="str">
        <f>IF(Aanbod!D17&gt;"",IF($Y$203&gt;0,$X$1/$Y$203*Y2,0)," ")</f>
        <v xml:space="preserve"> </v>
      </c>
      <c r="AB2" s="29" t="str">
        <f>IF(Aanbod!D17&gt;"",IF(Z2&gt;0,AA2/Z2," ")," ")</f>
        <v xml:space="preserve"> </v>
      </c>
      <c r="AC2" s="32"/>
      <c r="AD2" s="26" t="str">
        <f>IF(Aanbod!D17&gt;"",ROW(AE2)-1," ")</f>
        <v xml:space="preserve"> </v>
      </c>
      <c r="AE2" t="str">
        <f>IF(Aanbod!D17&gt;"",Aanbod!D17," ")</f>
        <v xml:space="preserve"> </v>
      </c>
      <c r="AF2" s="9" t="str">
        <f>IF(Aanbod!D17&gt;"",Aanbod!E17," ")</f>
        <v xml:space="preserve"> </v>
      </c>
      <c r="AG2" t="str">
        <f>IF(Aanbod!D17&gt;"",Aanbod!F17," ")</f>
        <v xml:space="preserve"> </v>
      </c>
      <c r="AH2" s="33" t="str">
        <f>IF(Aanbod!D17&gt;"",Berekening!B2," ")</f>
        <v xml:space="preserve"> </v>
      </c>
      <c r="AI2" s="34" t="str">
        <f>IF(Aanbod!D17&gt;"",Berekening!H2+Berekening!N2+Berekening!T2+Berekening!AA2," ")</f>
        <v xml:space="preserve"> </v>
      </c>
      <c r="AJ2" s="35" t="str">
        <f>IF(Aanbod!D17&gt;"",IF((AI2-AF2)&gt;0,0,(AI2-AF2))," ")</f>
        <v xml:space="preserve"> </v>
      </c>
      <c r="AK2" s="35" t="str">
        <f>IF(Aanbod!D17&gt;"",IF((AI2-AF2)&gt;0,(AI2-AF2),0)," ")</f>
        <v xml:space="preserve"> </v>
      </c>
      <c r="AL2" s="35" t="str">
        <f>IF(Aanbod!D17&gt;"",IF(AK2&gt;0,Berekening!H2/AI2*AK2,0)," ")</f>
        <v xml:space="preserve"> </v>
      </c>
      <c r="AM2" s="35" t="str">
        <f>IF(Aanbod!D17&gt;"",IF(AK2&gt;0,Berekening!N2/AI2*AK2,0)," ")</f>
        <v xml:space="preserve"> </v>
      </c>
      <c r="AN2" s="35" t="str">
        <f>IF(Aanbod!D17&gt;"",IF(AK2&gt;0,Berekening!T2/AI2*AK2,0)," ")</f>
        <v xml:space="preserve"> </v>
      </c>
      <c r="AO2" s="33" t="str">
        <f>IF(Aanbod!D17&gt;"",IF(AK2&gt;0,Berekening!AA2/AI2*AK2,0)," ")</f>
        <v xml:space="preserve"> </v>
      </c>
      <c r="AQ2" t="s">
        <v>57</v>
      </c>
      <c r="AX2" s="36"/>
      <c r="AY2" s="5"/>
      <c r="AZ2" s="5" t="str">
        <f>IF(Aanbod!D17&gt;"",IF(EXACT(AK2,0),IF(EXACT(Aanbod!D17, "pA"),Berekening!B2,IF(EXACT(Aanbod!D17, "Gvg-A"),Berekening!B2,IF(EXACT(Aanbod!D17, "Gvg"),Berekening!B2,0))),0)," ")</f>
        <v xml:space="preserve"> </v>
      </c>
      <c r="BA2" s="5" t="str">
        <f>IF(Aanbod!D17&gt;"",IF(EXACT(AK2,0),IF(EXACT(Aanbod!D17, "pA"),Aanbod!E17,IF(EXACT(Aanbod!D17, "Gvg-A"),Aanbod!E17,IF(EXACT(Aanbod!D17, "Gvg"),Aanbod!E17,0))),0)," ")</f>
        <v xml:space="preserve"> </v>
      </c>
      <c r="BB2" s="5" t="str">
        <f>IF(Aanbod!D17&gt;"",IF($AZ$203&gt;0,$AY$1/$AZ$203*AZ2,0)," ")</f>
        <v xml:space="preserve"> </v>
      </c>
      <c r="BC2" s="29" t="str">
        <f>IF(Aanbod!D17&gt;"",IF(BA2&gt;0,BB2/BA2," ")," ")</f>
        <v xml:space="preserve"> </v>
      </c>
      <c r="BD2" s="5"/>
      <c r="BE2" s="5"/>
      <c r="BF2" s="5" t="str">
        <f>IF(Aanbod!D17&gt;"",IF(EXACT(AK2,0),IF(EXACT(Aanbod!D17, "pB"),Berekening!B2,IF(EXACT(Aanbod!D17, "Gvg-B"),Berekening!B2,IF(EXACT(Aanbod!D17, "Gvg"),Berekening!B2,0))),0)," ")</f>
        <v xml:space="preserve"> </v>
      </c>
      <c r="BG2" s="5" t="str">
        <f>IF(Aanbod!D17&gt;"",IF(EXACT(AK2,0),IF(EXACT(Aanbod!D17, "pB"),Aanbod!E17,IF(EXACT(Aanbod!D17, "Gvg-B"),Aanbod!E17,IF(EXACT(Aanbod!D17, "Gvg"),Aanbod!E17,0))),0)," ")</f>
        <v xml:space="preserve"> </v>
      </c>
      <c r="BH2" s="9" t="str">
        <f>IF(Aanbod!D17&gt;"",IF($BF$203&gt;0,$BE$1/$BF$203*BF2,0)," ")</f>
        <v xml:space="preserve"> </v>
      </c>
      <c r="BI2" s="10" t="str">
        <f>IF(Aanbod!D17&gt;"",IF(BG2&gt;0,BH2/BG2," ")," ")</f>
        <v xml:space="preserve"> </v>
      </c>
      <c r="BJ2" s="26"/>
      <c r="BK2" s="30"/>
      <c r="BL2" s="31" t="str">
        <f>IF(Aanbod!D17&gt;"",IF(EXACT(AK2,0),IF(EXACT(Aanbod!D17, "pA"),Berekening!B2,IF(EXACT(Aanbod!D17, "Gvg"),Berekening!B2,IF(EXACT(Aanbod!D17, "Gvg-A"),Berekening!B2,IF(EXACT(Aanbod!D17, "Gvg-B"),Berekening!B2,0)))),0)," ")</f>
        <v xml:space="preserve"> </v>
      </c>
      <c r="BM2" s="31" t="str">
        <f>IF(Aanbod!D17&gt;"",IF(EXACT(AK2,0),IF(EXACT(Aanbod!D17, "pA"),Aanbod!E17,IF(EXACT(Aanbod!D17, "Gvg"),Aanbod!E17,IF(EXACT(Aanbod!D17, "Gvg-A"),Aanbod!E17,IF(EXACT(Aanbod!D17, "Gvg-B"),Aanbod!E17,0)))),0)," ")</f>
        <v xml:space="preserve"> </v>
      </c>
      <c r="BN2" s="31" t="str">
        <f>IF(Aanbod!D17&gt;"",IF($BL$203&gt;0,$BK$1/$BL$203*BL2,0)," ")</f>
        <v xml:space="preserve"> </v>
      </c>
      <c r="BO2" s="29" t="str">
        <f>IF(Aanbod!D17&gt;"",IF(BM2&gt;0,BN2/BM2," ")," ")</f>
        <v xml:space="preserve"> </v>
      </c>
      <c r="BQ2" s="26"/>
      <c r="BR2" s="30"/>
      <c r="BS2" s="31" t="str">
        <f>IF(Aanbod!D17&gt;"",IF(EXACT(AK2,0),IF(EXACT(Aanbod!D17, "pB"),Berekening!B2,IF(EXACT(Aanbod!D17, "Gvg"),Berekening!B2,IF(EXACT(Aanbod!D17, "Gvg-A"),Berekening!B2,IF(EXACT(Aanbod!D17, "Gvg-B"),Berekening!B2,0)))),0)," ")</f>
        <v xml:space="preserve"> </v>
      </c>
      <c r="BT2" s="31" t="str">
        <f>IF(Aanbod!D17&gt;"",IF(EXACT(AK2,0),IF(EXACT(Aanbod!D17, "pB"),Aanbod!E17,IF(EXACT(Aanbod!D17, "Gvg"),Aanbod!E17,IF(EXACT(Aanbod!D17, "Gvg-A"),Aanbod!E17,IF(EXACT(Aanbod!D17, "Gvg-B"),Aanbod!E17,0)))),0)," ")</f>
        <v xml:space="preserve"> </v>
      </c>
      <c r="BU2" s="31" t="str">
        <f>IF(Aanbod!D17&gt;"",IF($BS$203&gt;0,$BR$1/$BS$203*BS2,0)," ")</f>
        <v xml:space="preserve"> </v>
      </c>
      <c r="BV2" s="29" t="str">
        <f>IF(Aanbod!D17&gt;"",IF(BT2&gt;0,BU2/BT2," ")," ")</f>
        <v xml:space="preserve"> </v>
      </c>
      <c r="BX2" s="34" t="str">
        <f>IF(Aanbod!D17&gt;"",AI2-AK2+BB2+BH2+BN2+BU2," ")</f>
        <v xml:space="preserve"> </v>
      </c>
      <c r="BY2" s="35" t="str">
        <f>IF(Aanbod!D17&gt;"",IF((BX2-AF2)&gt;0,0,(BX2-AF2))," ")</f>
        <v xml:space="preserve"> </v>
      </c>
      <c r="BZ2" s="35" t="str">
        <f>IF(Aanbod!D17&gt;"",IF((BX2-AF2)&gt;0,(BX2-AF2),0)," ")</f>
        <v xml:space="preserve"> </v>
      </c>
      <c r="CA2" s="35" t="str">
        <f>IF(Aanbod!D17&gt;"",IF(BZ2&gt;0,(Berekening!H2+BB2)/BX2*BZ2,0)," ")</f>
        <v xml:space="preserve"> </v>
      </c>
      <c r="CB2" s="35" t="str">
        <f>IF(Aanbod!D17&gt;"",IF(BZ2&gt;0,(Berekening!N2+BH2)/BX2*BZ2,0)," ")</f>
        <v xml:space="preserve"> </v>
      </c>
      <c r="CC2" s="35" t="str">
        <f>IF(Aanbod!D17&gt;"",IF(BZ2&gt;0,(Berekening!T2+BN2)/BX2*BZ2,0)," ")</f>
        <v xml:space="preserve"> </v>
      </c>
      <c r="CD2" s="33" t="str">
        <f>IF(Aanbod!D17&gt;"",IF(BZ2&gt;0,Berekening!AA2/BX2*BZ2,0)," ")</f>
        <v xml:space="preserve"> </v>
      </c>
      <c r="CE2" s="35"/>
      <c r="CF2" s="24" t="s">
        <v>58</v>
      </c>
      <c r="CM2" s="36"/>
      <c r="CN2" s="5"/>
      <c r="CO2" s="5" t="str">
        <f>IF(Aanbod!D17&gt;"",IF(EXACT(BZ2,0),IF(EXACT(AK2,0),IF(EXACT(AE2, "pA"),AH2,IF(EXACT(AE2, "Gvg-A"),AH2,IF(EXACT(AE2, "Gvg"),AH2,0))),0),0)," ")</f>
        <v xml:space="preserve"> </v>
      </c>
      <c r="CP2" s="5" t="str">
        <f>IF(Aanbod!D17&gt;"",IF(EXACT(BZ2,0),IF(EXACT(AK2,0),IF(EXACT(AE2, "pA"),AF2,IF(EXACT(AE2, "Gvg-A"),AF2,IF(EXACT(AE2, "Gvg"),AF2,0))),0),0)," ")</f>
        <v xml:space="preserve"> </v>
      </c>
      <c r="CQ2" s="5" t="str">
        <f>IF(Aanbod!D17&gt;"",IF($CO$203&gt;0,$CN$1/$CO$203*CO2,0)," ")</f>
        <v xml:space="preserve"> </v>
      </c>
      <c r="CR2" s="29" t="str">
        <f>IF(Aanbod!D17&gt;"",IF(CP2&gt;0,CQ2/CP2," ")," ")</f>
        <v xml:space="preserve"> </v>
      </c>
      <c r="CS2" s="5"/>
      <c r="CT2" s="5"/>
      <c r="CU2" s="5" t="str">
        <f>IF(Aanbod!D17&gt;"",IF(EXACT(BZ2,0),IF(EXACT(AK2,0),IF(EXACT(AE2, "pB"),AH2,IF(EXACT(AE2, "Gvg-B"),AH2,IF(EXACT(AE2, "Gvg"),AH2,0))),0),0)," ")</f>
        <v xml:space="preserve"> </v>
      </c>
      <c r="CV2" s="5" t="str">
        <f>IF(Aanbod!D17&gt;"",IF(EXACT(BZ2,0),IF(EXACT(AK2,0),IF(EXACT(AE2, "pB"),AF2,IF(EXACT(AE2, "Gvg-B"),AF2,IF(EXACT(AE2, "Gvg"),AF2,0))),0),0)," ")</f>
        <v xml:space="preserve"> </v>
      </c>
      <c r="CW2" s="9" t="str">
        <f>IF(Aanbod!D17&gt;"",IF($CU$203&gt;0,$CT$1/$CU$203*CU2,0)," ")</f>
        <v xml:space="preserve"> </v>
      </c>
      <c r="CX2" s="10" t="str">
        <f>IF(Aanbod!D17&gt;"",IF(CV2&gt;0,CW2/CV2," ")," ")</f>
        <v xml:space="preserve"> </v>
      </c>
      <c r="CY2" s="26"/>
      <c r="CZ2" s="30"/>
      <c r="DA2" s="31" t="str">
        <f>IF(Aanbod!D17&gt;"",IF(EXACT(BZ2,0),IF(EXACT(AK2,0),IF(EXACT(AE2, "pA"),AH2,IF(EXACT(AE2, "Gvg"),AH2,IF(EXACT(AE2, "Gvg-A"),AH2,IF(EXACT(AE2, "Gvg-B"),AH2,0)))),0),0)," ")</f>
        <v xml:space="preserve"> </v>
      </c>
      <c r="DB2" s="31" t="str">
        <f>IF(Aanbod!D17&gt;"",IF(EXACT(BZ2,0),IF(EXACT(AK2,0),IF(EXACT(AE2, "pA"),AF2,IF(EXACT(AE2, "Gvg"),AF2,IF(EXACT(AE2, "Gvg-A"),AF2,IF(EXACT(AE2, "Gvg-B"),AF2,0)))),0),0)," ")</f>
        <v xml:space="preserve"> </v>
      </c>
      <c r="DC2" s="31" t="str">
        <f>IF(Aanbod!D17&gt;"",IF($DA$203&gt;0,$CZ$1/$DA$203*DA2,0)," ")</f>
        <v xml:space="preserve"> </v>
      </c>
      <c r="DD2" s="29" t="str">
        <f>IF(Aanbod!D17&gt;"",IF(DB2&gt;0,DC2/DB2," ")," ")</f>
        <v xml:space="preserve"> </v>
      </c>
      <c r="DF2" s="26"/>
      <c r="DG2" s="30"/>
      <c r="DH2" s="31" t="str">
        <f>IF(Aanbod!D17&gt;"",IF(EXACT(BZ2,0),IF(EXACT(AK2,0),IF(EXACT(AE2, "pB"),AH2,IF(EXACT(AE2, "Gvg"),AH2,IF(EXACT(AE2, "Gvg-A"),AH2,IF(EXACT(AE2, "Gvg-B"),AH2,0)))),0),0)," ")</f>
        <v xml:space="preserve"> </v>
      </c>
      <c r="DI2" s="31" t="str">
        <f>IF(Aanbod!D17&gt;"",IF(EXACT(BZ2,0),IF(EXACT(AK2,0),IF(EXACT(AE2, "pB"),AF2,IF(EXACT(AE2, "Gvg"),AF2,IF(EXACT(AE2, "Gvg-A"),AF2,IF(EXACT(AE2, "Gvg-B"),AF2,0)))),0),0)," ")</f>
        <v xml:space="preserve"> </v>
      </c>
      <c r="DJ2" s="31" t="str">
        <f>IF(Aanbod!D17&gt;"",IF($DH$203&gt;0,$DG$1/$DH$203*DH2,0)," ")</f>
        <v xml:space="preserve"> </v>
      </c>
      <c r="DK2" s="29" t="str">
        <f>IF(Aanbod!D17&gt;"",IF(DI2&gt;0,DJ2/DI2," ")," ")</f>
        <v xml:space="preserve"> </v>
      </c>
      <c r="DM2" s="37" t="str">
        <f>IF(Aanbod!D17&gt;"",BX2-BZ2+CQ2+CW2+DC2+DJ2," ")</f>
        <v xml:space="preserve"> </v>
      </c>
      <c r="DN2" s="35" t="str">
        <f>IF(Aanbod!D17&gt;"",IF((DM2-AF2)&gt;0,(DM2-AF2),0)," ")</f>
        <v xml:space="preserve"> </v>
      </c>
      <c r="DO2" s="35" t="str">
        <f>IF(Aanbod!D17&gt;"",IF(DN2&gt;0,(Berekening!H2+BB2+CQ2)/DM2*DN2,0)," ")</f>
        <v xml:space="preserve"> </v>
      </c>
      <c r="DP2" s="35" t="str">
        <f>IF(Aanbod!D17&gt;"",IF(DN2&gt;0,(Berekening!N2+BH2+CW2)/DM2*DN2,0)," ")</f>
        <v xml:space="preserve"> </v>
      </c>
      <c r="DQ2" s="35" t="str">
        <f>IF(Aanbod!D17&gt;"",IF(DN2&gt;0,(Berekening!T2+BN2+DC2)/DM2*DN2,0)," ")</f>
        <v xml:space="preserve"> </v>
      </c>
      <c r="DR2" s="33" t="str">
        <f>IF(Aanbod!D17&gt;"",IF(DN2&gt;0,(Berekening!AA2+BU2+DJ2)/DM2*DN2,0)," ")</f>
        <v xml:space="preserve"> </v>
      </c>
      <c r="DS2" s="35"/>
      <c r="DT2" s="38" t="str">
        <f>IF(Aanbod!D17&gt;"",ROUND((DM2-DN2),2)," ")</f>
        <v xml:space="preserve"> </v>
      </c>
      <c r="DU2" s="38" t="str">
        <f>IF(Aanbod!D17&gt;"",IF(DT2=C2,0.01,DT2),"")</f>
        <v/>
      </c>
      <c r="DV2" s="39" t="str">
        <f>IF(Aanbod!D17&gt;"",RANK(DU2,$DU$2:$DU$201) + COUNTIF($DU$2:DU2,DU2) -1," ")</f>
        <v xml:space="preserve"> </v>
      </c>
      <c r="DW2" s="35" t="str">
        <f>IF(Aanbod!D17&gt;"",IF($DV$203&lt;0,IF(DV2&lt;=ABS($DV$203),0.01,0),IF(DV2&lt;=ABS($DV$203),-0.01,0))," ")</f>
        <v xml:space="preserve"> </v>
      </c>
      <c r="DX2" s="35"/>
      <c r="DY2" s="53" t="str">
        <f>IF(Aanbod!D17&gt;"",DT2+DW2," ")</f>
        <v xml:space="preserve"> </v>
      </c>
    </row>
    <row r="3" spans="1:129" x14ac:dyDescent="0.25">
      <c r="A3" s="26" t="str">
        <f>Aanbod!A18</f>
        <v/>
      </c>
      <c r="B3" s="27" t="str">
        <f>IF(Aanbod!D18&gt;"",IF(EXACT(Aanbod!F18, "Preferent"),Aanbod!E18*2,IF(EXACT(Aanbod!F18, "Concurrent"),Aanbod!E18,0))," ")</f>
        <v xml:space="preserve"> </v>
      </c>
      <c r="C3" s="28" t="str">
        <f>IF(Aanbod!E18&gt;0,Aanbod!E18," ")</f>
        <v xml:space="preserve"> </v>
      </c>
      <c r="D3" s="5"/>
      <c r="E3" s="5"/>
      <c r="F3" s="5" t="str">
        <f>IF(Aanbod!D18&gt;"",IF(EXACT(Aanbod!D18, "pA"),Berekening!B3,IF(EXACT(Aanbod!D18, "Gvg-A"),Berekening!B3,IF(EXACT(Aanbod!D18, "Gvg"),Berekening!B3,0)))," ")</f>
        <v xml:space="preserve"> </v>
      </c>
      <c r="G3" s="5" t="str">
        <f>IF(Aanbod!D18&gt;"",IF(EXACT(Aanbod!D18, "pA"),Aanbod!E18,IF(EXACT(Aanbod!D18, "Gvg-A"),Aanbod!E18,IF(EXACT(Aanbod!D18, "Gvg"),Aanbod!E18,0)))," ")</f>
        <v xml:space="preserve"> </v>
      </c>
      <c r="H3" s="5" t="str">
        <f>IF(Aanbod!D18&gt;"",IF($F$203&gt;0,$E$1/$F$203*F3,0)," ")</f>
        <v xml:space="preserve"> </v>
      </c>
      <c r="I3" s="29" t="str">
        <f>IF(Aanbod!D18&gt;"",IF(G3&gt;0,H3/G3," ")," ")</f>
        <v xml:space="preserve"> </v>
      </c>
      <c r="J3" s="5"/>
      <c r="K3" s="5"/>
      <c r="L3" s="5" t="str">
        <f>IF(Aanbod!D18&gt;"",IF(EXACT(Aanbod!D18, "pB"),Berekening!B3,IF(EXACT(Aanbod!D18, "Gvg-B"),Berekening!B3,IF(EXACT(Aanbod!D18, "Gvg"),Berekening!B3,0)))," ")</f>
        <v xml:space="preserve"> </v>
      </c>
      <c r="M3" s="5" t="str">
        <f>IF(Aanbod!D18&gt;"",IF(EXACT(Aanbod!D18, "pB"),Aanbod!E18,IF(EXACT(Aanbod!D18, "Gvg-B"),Aanbod!E18,IF(EXACT(Aanbod!D18, "Gvg"),Aanbod!E18,0)))," ")</f>
        <v xml:space="preserve"> </v>
      </c>
      <c r="N3" s="9" t="str">
        <f>IF(Aanbod!D18&gt;"",IF($L$203&gt;0,$K$1/$L$203*L3,0)," ")</f>
        <v xml:space="preserve"> </v>
      </c>
      <c r="O3" s="10" t="str">
        <f>IF(Aanbod!D18&gt;"",IF(M3&gt;0,N3/M3," ")," ")</f>
        <v xml:space="preserve"> </v>
      </c>
      <c r="P3" s="26"/>
      <c r="Q3" s="30"/>
      <c r="R3" s="31" t="str">
        <f>IF(Aanbod!D18&gt;"",IF(EXACT(Aanbod!D18, "pA"),Berekening!B3,IF(EXACT(Aanbod!D18, "Gvg"),Berekening!B3,IF(EXACT(Aanbod!D18, "Gvg-A"),Berekening!B3,IF(EXACT(Aanbod!D18, "Gvg-B"),Berekening!B3,0))))," ")</f>
        <v xml:space="preserve"> </v>
      </c>
      <c r="S3" s="31" t="str">
        <f>IF(Aanbod!D18&gt;"",IF(EXACT(Aanbod!D18, "pA"),Aanbod!E18,IF(EXACT(Aanbod!D18, "Gvg"),Aanbod!E18,IF(EXACT(Aanbod!D18, "Gvg-A"),Aanbod!E18,IF(EXACT(Aanbod!D18, "Gvg-B"),Aanbod!E18,0))))," ")</f>
        <v xml:space="preserve"> </v>
      </c>
      <c r="T3" s="31" t="str">
        <f>IF(Aanbod!D18&gt;"",IF($R$203&gt;0,$Q$1/$R$203*R3,0)," ")</f>
        <v xml:space="preserve"> </v>
      </c>
      <c r="U3" s="29" t="str">
        <f>IF(Aanbod!D18&gt;"",IF(S3&gt;0,T3/S3," ")," ")</f>
        <v xml:space="preserve"> </v>
      </c>
      <c r="W3" s="26"/>
      <c r="X3" s="30"/>
      <c r="Y3" s="31" t="str">
        <f>IF(Aanbod!D18&gt;"",IF(EXACT(Aanbod!D18, "pB"),Berekening!B3,IF(EXACT(Aanbod!D18, "Gvg"),Berekening!B3,IF(EXACT(Aanbod!D18, "Gvg-A"),Berekening!B3,IF(EXACT(Aanbod!D18, "Gvg-B"),Berekening!B3,0))))," ")</f>
        <v xml:space="preserve"> </v>
      </c>
      <c r="Z3" s="31" t="str">
        <f>IF(Aanbod!D18&gt;"",IF(EXACT(Aanbod!D18, "pB"),Aanbod!E18,IF(EXACT(Aanbod!D18, "Gvg"),Aanbod!E18,IF(EXACT(Aanbod!D18, "Gvg-A"),Aanbod!E18,IF(EXACT(Aanbod!D18, "Gvg-B"),Aanbod!E18,0))))," ")</f>
        <v xml:space="preserve"> </v>
      </c>
      <c r="AA3" s="31" t="str">
        <f>IF(Aanbod!D18&gt;"",IF($Y$203&gt;0,$X$1/$Y$203*Y3,0)," ")</f>
        <v xml:space="preserve"> </v>
      </c>
      <c r="AB3" s="29" t="str">
        <f>IF(Aanbod!D18&gt;"",IF(Z3&gt;0,AA3/Z3," ")," ")</f>
        <v xml:space="preserve"> </v>
      </c>
      <c r="AC3" s="32"/>
      <c r="AD3" s="26" t="str">
        <f>IF(Aanbod!D18&gt;"",ROW(AE3)-1," ")</f>
        <v xml:space="preserve"> </v>
      </c>
      <c r="AE3" t="str">
        <f>IF(Aanbod!D18&gt;"",Aanbod!D18," ")</f>
        <v xml:space="preserve"> </v>
      </c>
      <c r="AF3" s="9" t="str">
        <f>IF(Aanbod!D18&gt;"",Aanbod!E18," ")</f>
        <v xml:space="preserve"> </v>
      </c>
      <c r="AG3" t="str">
        <f>IF(Aanbod!D18&gt;"",Aanbod!F18," ")</f>
        <v xml:space="preserve"> </v>
      </c>
      <c r="AH3" s="33" t="str">
        <f>IF(Aanbod!D18&gt;"",Berekening!B3," ")</f>
        <v xml:space="preserve"> </v>
      </c>
      <c r="AI3" s="34" t="str">
        <f>IF(Aanbod!D18&gt;"",Berekening!H3+Berekening!N3+Berekening!T3+Berekening!AA3," ")</f>
        <v xml:space="preserve"> </v>
      </c>
      <c r="AJ3" s="35" t="str">
        <f>IF(Aanbod!D18&gt;"",IF((AI3-AF3)&gt;0,0,(AI3-AF3))," ")</f>
        <v xml:space="preserve"> </v>
      </c>
      <c r="AK3" s="35" t="str">
        <f>IF(Aanbod!D18&gt;"",IF((AI3-AF3)&gt;0,(AI3-AF3),0)," ")</f>
        <v xml:space="preserve"> </v>
      </c>
      <c r="AL3" s="35" t="str">
        <f>IF(Aanbod!D18&gt;"",IF(AK3&gt;0,Berekening!H3/AI3*AK3,0)," ")</f>
        <v xml:space="preserve"> </v>
      </c>
      <c r="AM3" s="35" t="str">
        <f>IF(Aanbod!D18&gt;"",IF(AK3&gt;0,Berekening!N3/AI3*AK3,0)," ")</f>
        <v xml:space="preserve"> </v>
      </c>
      <c r="AN3" s="35" t="str">
        <f>IF(Aanbod!D18&gt;"",IF(AK3&gt;0,Berekening!T3/AI3*AK3,0)," ")</f>
        <v xml:space="preserve"> </v>
      </c>
      <c r="AO3" s="33" t="str">
        <f>IF(Aanbod!D18&gt;"",IF(AK3&gt;0,Berekening!AA3/AI3*AK3,0)," ")</f>
        <v xml:space="preserve"> </v>
      </c>
      <c r="AX3" s="36"/>
      <c r="AY3" s="5"/>
      <c r="AZ3" s="5" t="str">
        <f>IF(Aanbod!D18&gt;"",IF(EXACT(AK3,0),IF(EXACT(Aanbod!D18, "pA"),Berekening!B3,IF(EXACT(Aanbod!D18, "Gvg-A"),Berekening!B3,IF(EXACT(Aanbod!D18, "Gvg"),Berekening!B3,0))),0)," ")</f>
        <v xml:space="preserve"> </v>
      </c>
      <c r="BA3" s="5" t="str">
        <f>IF(Aanbod!D18&gt;"",IF(EXACT(AK3,0),IF(EXACT(Aanbod!D18, "pA"),Aanbod!E18,IF(EXACT(Aanbod!D18, "Gvg-A"),Aanbod!E18,IF(EXACT(Aanbod!D18, "Gvg"),Aanbod!E18,0))),0)," ")</f>
        <v xml:space="preserve"> </v>
      </c>
      <c r="BB3" s="5" t="str">
        <f>IF(Aanbod!D18&gt;"",IF($AZ$203&gt;0,$AY$1/$AZ$203*AZ3,0)," ")</f>
        <v xml:space="preserve"> </v>
      </c>
      <c r="BC3" s="29" t="str">
        <f>IF(Aanbod!D18&gt;"",IF(BA3&gt;0,BB3/BA3," ")," ")</f>
        <v xml:space="preserve"> </v>
      </c>
      <c r="BD3" s="5"/>
      <c r="BE3" s="5"/>
      <c r="BF3" s="5" t="str">
        <f>IF(Aanbod!D18&gt;"",IF(EXACT(AK3,0),IF(EXACT(Aanbod!D18, "pB"),Berekening!B3,IF(EXACT(Aanbod!D18, "Gvg-B"),Berekening!B3,IF(EXACT(Aanbod!D18, "Gvg"),Berekening!B3,0))),0)," ")</f>
        <v xml:space="preserve"> </v>
      </c>
      <c r="BG3" s="5" t="str">
        <f>IF(Aanbod!D18&gt;"",IF(EXACT(AK3,0),IF(EXACT(Aanbod!D18, "pB"),Aanbod!E18,IF(EXACT(Aanbod!D18, "Gvg-B"),Aanbod!E18,IF(EXACT(Aanbod!D18, "Gvg"),Aanbod!E18,0))),0)," ")</f>
        <v xml:space="preserve"> </v>
      </c>
      <c r="BH3" s="9" t="str">
        <f>IF(Aanbod!D18&gt;"",IF($BF$203&gt;0,$BE$1/$BF$203*BF3,0)," ")</f>
        <v xml:space="preserve"> </v>
      </c>
      <c r="BI3" s="10" t="str">
        <f>IF(Aanbod!D18&gt;"",IF(BG3&gt;0,BH3/BG3," ")," ")</f>
        <v xml:space="preserve"> </v>
      </c>
      <c r="BJ3" s="26"/>
      <c r="BK3" s="30"/>
      <c r="BL3" s="31" t="str">
        <f>IF(Aanbod!D18&gt;"",IF(EXACT(AK3,0),IF(EXACT(Aanbod!D18, "pA"),Berekening!B3,IF(EXACT(Aanbod!D18, "Gvg"),Berekening!B3,IF(EXACT(Aanbod!D18, "Gvg-A"),Berekening!B3,IF(EXACT(Aanbod!D18, "Gvg-B"),Berekening!B3,0)))),0)," ")</f>
        <v xml:space="preserve"> </v>
      </c>
      <c r="BM3" s="31" t="str">
        <f>IF(Aanbod!D18&gt;"",IF(EXACT(AK3,0),IF(EXACT(Aanbod!D18, "pA"),Aanbod!E18,IF(EXACT(Aanbod!D18, "Gvg"),Aanbod!E18,IF(EXACT(Aanbod!D18, "Gvg-A"),Aanbod!E18,IF(EXACT(Aanbod!D18, "Gvg-B"),Aanbod!E18,0)))),0)," ")</f>
        <v xml:space="preserve"> </v>
      </c>
      <c r="BN3" s="31" t="str">
        <f>IF(Aanbod!D18&gt;"",IF($BL$203&gt;0,$BK$1/$BL$203*BL3,0)," ")</f>
        <v xml:space="preserve"> </v>
      </c>
      <c r="BO3" s="29" t="str">
        <f>IF(Aanbod!D18&gt;"",IF(BM3&gt;0,BN3/BM3," ")," ")</f>
        <v xml:space="preserve"> </v>
      </c>
      <c r="BQ3" s="26"/>
      <c r="BR3" s="30"/>
      <c r="BS3" s="31" t="str">
        <f>IF(Aanbod!D18&gt;"",IF(EXACT(AK3,0),IF(EXACT(Aanbod!D18, "pB"),Berekening!B3,IF(EXACT(Aanbod!D18, "Gvg"),Berekening!B3,IF(EXACT(Aanbod!D18, "Gvg-A"),Berekening!B3,IF(EXACT(Aanbod!D18, "Gvg-B"),Berekening!B3,0)))),0)," ")</f>
        <v xml:space="preserve"> </v>
      </c>
      <c r="BT3" s="31" t="str">
        <f>IF(Aanbod!D18&gt;"",IF(EXACT(AK3,0),IF(EXACT(Aanbod!D18, "pB"),Aanbod!E18,IF(EXACT(Aanbod!D18, "Gvg"),Aanbod!E18,IF(EXACT(Aanbod!D18, "Gvg-A"),Aanbod!E18,IF(EXACT(Aanbod!D18, "Gvg-B"),Aanbod!E18,0)))),0)," ")</f>
        <v xml:space="preserve"> </v>
      </c>
      <c r="BU3" s="31" t="str">
        <f>IF(Aanbod!D18&gt;"",IF($BS$203&gt;0,$BR$1/$BS$203*BS3,0)," ")</f>
        <v xml:space="preserve"> </v>
      </c>
      <c r="BV3" s="29" t="str">
        <f>IF(Aanbod!D18&gt;"",IF(BT3&gt;0,BU3/BT3," ")," ")</f>
        <v xml:space="preserve"> </v>
      </c>
      <c r="BX3" s="34" t="str">
        <f>IF(Aanbod!D18&gt;"",AI3-AK3+BB3+BH3+BN3+BU3," ")</f>
        <v xml:space="preserve"> </v>
      </c>
      <c r="BY3" s="35" t="str">
        <f>IF(Aanbod!D18&gt;"",IF((BX3-AF3)&gt;0,0,(BX3-AF3))," ")</f>
        <v xml:space="preserve"> </v>
      </c>
      <c r="BZ3" s="35" t="str">
        <f>IF(Aanbod!D18&gt;"",IF((BX3-AF3)&gt;0,(BX3-AF3),0)," ")</f>
        <v xml:space="preserve"> </v>
      </c>
      <c r="CA3" s="35" t="str">
        <f>IF(Aanbod!D18&gt;"",IF(BZ3&gt;0,(Berekening!H3+BB3)/BX3*BZ3,0)," ")</f>
        <v xml:space="preserve"> </v>
      </c>
      <c r="CB3" s="35" t="str">
        <f>IF(Aanbod!D18&gt;"",IF(BZ3&gt;0,(Berekening!N3+BH3)/BX3*BZ3,0)," ")</f>
        <v xml:space="preserve"> </v>
      </c>
      <c r="CC3" s="35" t="str">
        <f>IF(Aanbod!D18&gt;"",IF(BZ3&gt;0,(Berekening!T3+BN3)/BX3*BZ3,0)," ")</f>
        <v xml:space="preserve"> </v>
      </c>
      <c r="CD3" s="33" t="str">
        <f>IF(Aanbod!D18&gt;"",IF(BZ3&gt;0,Berekening!AA3/BX3*BZ3,0)," ")</f>
        <v xml:space="preserve"> </v>
      </c>
      <c r="CE3" s="35"/>
      <c r="CM3" s="36"/>
      <c r="CN3" s="5"/>
      <c r="CO3" s="5" t="str">
        <f>IF(Aanbod!D18&gt;"",IF(EXACT(BZ3,0),IF(EXACT(AK3,0),IF(EXACT(AE3, "pA"),AH3,IF(EXACT(AE3, "Gvg-A"),AH3,IF(EXACT(AE3, "Gvg"),AH3,0))),0),0)," ")</f>
        <v xml:space="preserve"> </v>
      </c>
      <c r="CP3" s="5" t="str">
        <f>IF(Aanbod!D18&gt;"",IF(EXACT(BZ3,0),IF(EXACT(AK3,0),IF(EXACT(AE3, "pA"),AF3,IF(EXACT(AE3, "Gvg-A"),AF3,IF(EXACT(AE3, "Gvg"),AF3,0))),0),0)," ")</f>
        <v xml:space="preserve"> </v>
      </c>
      <c r="CQ3" s="5" t="str">
        <f>IF(Aanbod!D18&gt;"",IF($CO$203&gt;0,$CN$1/$CO$203*CO3,0)," ")</f>
        <v xml:space="preserve"> </v>
      </c>
      <c r="CR3" s="29" t="str">
        <f>IF(Aanbod!D18&gt;"",IF(CP3&gt;0,CQ3/CP3," ")," ")</f>
        <v xml:space="preserve"> </v>
      </c>
      <c r="CS3" s="5"/>
      <c r="CT3" s="5"/>
      <c r="CU3" s="5" t="str">
        <f>IF(Aanbod!D18&gt;"",IF(EXACT(BZ3,0),IF(EXACT(AK3,0),IF(EXACT(AE3, "pB"),AH3,IF(EXACT(AE3, "Gvg-B"),AH3,IF(EXACT(AE3, "Gvg"),AH3,0))),0),0)," ")</f>
        <v xml:space="preserve"> </v>
      </c>
      <c r="CV3" s="5" t="str">
        <f>IF(Aanbod!D18&gt;"",IF(EXACT(BZ3,0),IF(EXACT(AK3,0),IF(EXACT(AE3, "pB"),AF3,IF(EXACT(AE3, "Gvg-B"),AF3,IF(EXACT(AE3, "Gvg"),AF3,0))),0),0)," ")</f>
        <v xml:space="preserve"> </v>
      </c>
      <c r="CW3" s="9" t="str">
        <f>IF(Aanbod!D18&gt;"",IF($CU$203&gt;0,$CT$1/$CU$203*CU3,0)," ")</f>
        <v xml:space="preserve"> </v>
      </c>
      <c r="CX3" s="10" t="str">
        <f>IF(Aanbod!D18&gt;"",IF(CV3&gt;0,CW3/CV3," ")," ")</f>
        <v xml:space="preserve"> </v>
      </c>
      <c r="CY3" s="26"/>
      <c r="CZ3" s="30"/>
      <c r="DA3" s="31" t="str">
        <f>IF(Aanbod!D18&gt;"",IF(EXACT(BZ3,0),IF(EXACT(AK3,0),IF(EXACT(AE3, "pA"),AH3,IF(EXACT(AE3, "Gvg"),AH3,IF(EXACT(AE3, "Gvg-A"),AH3,IF(EXACT(AE3, "Gvg-B"),AH3,0)))),0),0)," ")</f>
        <v xml:space="preserve"> </v>
      </c>
      <c r="DB3" s="31" t="str">
        <f>IF(Aanbod!D18&gt;"",IF(EXACT(BZ3,0),IF(EXACT(AK3,0),IF(EXACT(AE3, "pA"),AF3,IF(EXACT(AE3, "Gvg"),AF3,IF(EXACT(AE3, "Gvg-A"),AF3,IF(EXACT(AE3, "Gvg-B"),AF3,0)))),0),0)," ")</f>
        <v xml:space="preserve"> </v>
      </c>
      <c r="DC3" s="31" t="str">
        <f>IF(Aanbod!D18&gt;"",IF($DA$203&gt;0,$CZ$1/$DA$203*DA3,0)," ")</f>
        <v xml:space="preserve"> </v>
      </c>
      <c r="DD3" s="29" t="str">
        <f>IF(Aanbod!D18&gt;"",IF(DB3&gt;0,DC3/DB3," ")," ")</f>
        <v xml:space="preserve"> </v>
      </c>
      <c r="DF3" s="26"/>
      <c r="DG3" s="30"/>
      <c r="DH3" s="31" t="str">
        <f>IF(Aanbod!D18&gt;"",IF(EXACT(BZ3,0),IF(EXACT(AK3,0),IF(EXACT(AE3, "pB"),AH3,IF(EXACT(AE3, "Gvg"),AH3,IF(EXACT(AE3, "Gvg-A"),AH3,IF(EXACT(AE3, "Gvg-B"),AH3,0)))),0),0)," ")</f>
        <v xml:space="preserve"> </v>
      </c>
      <c r="DI3" s="31" t="str">
        <f>IF(Aanbod!D18&gt;"",IF(EXACT(BZ3,0),IF(EXACT(AK3,0),IF(EXACT(AE3, "pB"),AF3,IF(EXACT(AE3, "Gvg"),AF3,IF(EXACT(AE3, "Gvg-A"),AF3,IF(EXACT(AE3, "Gvg-B"),AF3,0)))),0),0)," ")</f>
        <v xml:space="preserve"> </v>
      </c>
      <c r="DJ3" s="31" t="str">
        <f>IF(Aanbod!D18&gt;"",IF($DH$203&gt;0,$DG$1/$DH$203*DH3,0)," ")</f>
        <v xml:space="preserve"> </v>
      </c>
      <c r="DK3" s="29" t="str">
        <f>IF(Aanbod!D18&gt;"",IF(DI3&gt;0,DJ3/DI3," ")," ")</f>
        <v xml:space="preserve"> </v>
      </c>
      <c r="DM3" s="37" t="str">
        <f>IF(Aanbod!D18&gt;"",BX3-BZ3+CQ3+CW3+DC3+DJ3," ")</f>
        <v xml:space="preserve"> </v>
      </c>
      <c r="DN3" s="35" t="str">
        <f>IF(Aanbod!D18&gt;"",IF((DM3-AF3)&gt;0,(DM3-AF3),0)," ")</f>
        <v xml:space="preserve"> </v>
      </c>
      <c r="DO3" s="35" t="str">
        <f>IF(Aanbod!D18&gt;"",IF(DN3&gt;0,(Berekening!H3+BB3+CQ3)/DM3*DN3,0)," ")</f>
        <v xml:space="preserve"> </v>
      </c>
      <c r="DP3" s="35" t="str">
        <f>IF(Aanbod!D18&gt;"",IF(DN3&gt;0,(Berekening!N3+BH3+CW3)/DM3*DN3,0)," ")</f>
        <v xml:space="preserve"> </v>
      </c>
      <c r="DQ3" s="35" t="str">
        <f>IF(Aanbod!D18&gt;"",IF(DN3&gt;0,(Berekening!T3+BN3+DC3)/DM3*DN3,0)," ")</f>
        <v xml:space="preserve"> </v>
      </c>
      <c r="DR3" s="33" t="str">
        <f>IF(Aanbod!D18&gt;"",IF(DN3&gt;0,(Berekening!AA3+BU3+DJ3)/DM3*DN3,0)," ")</f>
        <v xml:space="preserve"> </v>
      </c>
      <c r="DS3" s="35"/>
      <c r="DT3" s="38" t="str">
        <f>IF(Aanbod!D18&gt;"",ROUND((DM3-DN3),2)," ")</f>
        <v xml:space="preserve"> </v>
      </c>
      <c r="DU3" s="38" t="str">
        <f>IF(Aanbod!D18&gt;"",IF(DT3=C3,0.01,DT3),"")</f>
        <v/>
      </c>
      <c r="DV3" s="39" t="str">
        <f>IF(Aanbod!D18&gt;"",RANK(DU3,$DU$2:$DU$201) + COUNTIF($DU$2:DU3,DU3) -1," ")</f>
        <v xml:space="preserve"> </v>
      </c>
      <c r="DW3" s="35" t="str">
        <f>IF(Aanbod!D18&gt;"",IF($DV$203&lt;0,IF(DV3&lt;=ABS($DV$203),0.01,0),IF(DV3&lt;=ABS($DV$203),-0.01,0))," ")</f>
        <v xml:space="preserve"> </v>
      </c>
      <c r="DX3" s="35"/>
      <c r="DY3" s="28" t="str">
        <f>IF(Aanbod!D18&gt;"",DT3+DW3," ")</f>
        <v xml:space="preserve"> </v>
      </c>
    </row>
    <row r="4" spans="1:129" x14ac:dyDescent="0.25">
      <c r="A4" s="26" t="str">
        <f>Aanbod!A19</f>
        <v/>
      </c>
      <c r="B4" s="27" t="str">
        <f>IF(Aanbod!D19&gt;"",IF(EXACT(Aanbod!F19, "Preferent"),Aanbod!E19*2,IF(EXACT(Aanbod!F19, "Concurrent"),Aanbod!E19,0))," ")</f>
        <v xml:space="preserve"> </v>
      </c>
      <c r="C4" s="28" t="str">
        <f>IF(Aanbod!E19&gt;0,Aanbod!E19," ")</f>
        <v xml:space="preserve"> </v>
      </c>
      <c r="D4" s="5"/>
      <c r="E4" s="5"/>
      <c r="F4" s="5" t="str">
        <f>IF(Aanbod!D19&gt;"",IF(EXACT(Aanbod!D19, "pA"),Berekening!B4,IF(EXACT(Aanbod!D19, "Gvg-A"),Berekening!B4,IF(EXACT(Aanbod!D19, "Gvg"),Berekening!B4,0)))," ")</f>
        <v xml:space="preserve"> </v>
      </c>
      <c r="G4" s="5" t="str">
        <f>IF(Aanbod!D19&gt;"",IF(EXACT(Aanbod!D19, "pA"),Aanbod!E19,IF(EXACT(Aanbod!D19, "Gvg-A"),Aanbod!E19,IF(EXACT(Aanbod!D19, "Gvg"),Aanbod!E19,0)))," ")</f>
        <v xml:space="preserve"> </v>
      </c>
      <c r="H4" s="5" t="str">
        <f>IF(Aanbod!D19&gt;"",IF($F$203&gt;0,$E$1/$F$203*F4,0)," ")</f>
        <v xml:space="preserve"> </v>
      </c>
      <c r="I4" s="29" t="str">
        <f>IF(Aanbod!D19&gt;"",IF(G4&gt;0,H4/G4," ")," ")</f>
        <v xml:space="preserve"> </v>
      </c>
      <c r="J4" s="5"/>
      <c r="K4" s="5"/>
      <c r="L4" s="5" t="str">
        <f>IF(Aanbod!D19&gt;"",IF(EXACT(Aanbod!D19, "pB"),Berekening!B4,IF(EXACT(Aanbod!D19, "Gvg-B"),Berekening!B4,IF(EXACT(Aanbod!D19, "Gvg"),Berekening!B4,0)))," ")</f>
        <v xml:space="preserve"> </v>
      </c>
      <c r="M4" s="5" t="str">
        <f>IF(Aanbod!D19&gt;"",IF(EXACT(Aanbod!D19, "pB"),Aanbod!E19,IF(EXACT(Aanbod!D19, "Gvg-B"),Aanbod!E19,IF(EXACT(Aanbod!D19, "Gvg"),Aanbod!E19,0)))," ")</f>
        <v xml:space="preserve"> </v>
      </c>
      <c r="N4" s="9" t="str">
        <f>IF(Aanbod!D19&gt;"",IF($L$203&gt;0,$K$1/$L$203*L4,0)," ")</f>
        <v xml:space="preserve"> </v>
      </c>
      <c r="O4" s="10" t="str">
        <f>IF(Aanbod!D19&gt;"",IF(M4&gt;0,N4/M4," ")," ")</f>
        <v xml:space="preserve"> </v>
      </c>
      <c r="P4" s="26"/>
      <c r="Q4" s="30"/>
      <c r="R4" s="31" t="str">
        <f>IF(Aanbod!D19&gt;"",IF(EXACT(Aanbod!D19, "pA"),Berekening!B4,IF(EXACT(Aanbod!D19, "Gvg"),Berekening!B4,IF(EXACT(Aanbod!D19, "Gvg-A"),Berekening!B4,IF(EXACT(Aanbod!D19, "Gvg-B"),Berekening!B4,0))))," ")</f>
        <v xml:space="preserve"> </v>
      </c>
      <c r="S4" s="31" t="str">
        <f>IF(Aanbod!D19&gt;"",IF(EXACT(Aanbod!D19, "pA"),Aanbod!E19,IF(EXACT(Aanbod!D19, "Gvg"),Aanbod!E19,IF(EXACT(Aanbod!D19, "Gvg-A"),Aanbod!E19,IF(EXACT(Aanbod!D19, "Gvg-B"),Aanbod!E19,0))))," ")</f>
        <v xml:space="preserve"> </v>
      </c>
      <c r="T4" s="31" t="str">
        <f>IF(Aanbod!D19&gt;"",IF($R$203&gt;0,$Q$1/$R$203*R4,0)," ")</f>
        <v xml:space="preserve"> </v>
      </c>
      <c r="U4" s="29" t="str">
        <f>IF(Aanbod!D19&gt;"",IF(S4&gt;0,T4/S4," ")," ")</f>
        <v xml:space="preserve"> </v>
      </c>
      <c r="W4" s="26"/>
      <c r="X4" s="30"/>
      <c r="Y4" s="31" t="str">
        <f>IF(Aanbod!D19&gt;"",IF(EXACT(Aanbod!D19, "pB"),Berekening!B4,IF(EXACT(Aanbod!D19, "Gvg"),Berekening!B4,IF(EXACT(Aanbod!D19, "Gvg-A"),Berekening!B4,IF(EXACT(Aanbod!D19, "Gvg-B"),Berekening!B4,0))))," ")</f>
        <v xml:space="preserve"> </v>
      </c>
      <c r="Z4" s="31" t="str">
        <f>IF(Aanbod!D19&gt;"",IF(EXACT(Aanbod!D19, "pB"),Aanbod!E19,IF(EXACT(Aanbod!D19, "Gvg"),Aanbod!E19,IF(EXACT(Aanbod!D19, "Gvg-A"),Aanbod!E19,IF(EXACT(Aanbod!D19, "Gvg-B"),Aanbod!E19,0))))," ")</f>
        <v xml:space="preserve"> </v>
      </c>
      <c r="AA4" s="31" t="str">
        <f>IF(Aanbod!D19&gt;"",IF($Y$203&gt;0,$X$1/$Y$203*Y4,0)," ")</f>
        <v xml:space="preserve"> </v>
      </c>
      <c r="AB4" s="29" t="str">
        <f>IF(Aanbod!D19&gt;"",IF(Z4&gt;0,AA4/Z4," ")," ")</f>
        <v xml:space="preserve"> </v>
      </c>
      <c r="AC4" s="32"/>
      <c r="AD4" s="26" t="str">
        <f>IF(Aanbod!D19&gt;"",ROW(AE4)-1," ")</f>
        <v xml:space="preserve"> </v>
      </c>
      <c r="AE4" t="str">
        <f>IF(Aanbod!D19&gt;"",Aanbod!D19," ")</f>
        <v xml:space="preserve"> </v>
      </c>
      <c r="AF4" s="9" t="str">
        <f>IF(Aanbod!D19&gt;"",Aanbod!E19," ")</f>
        <v xml:space="preserve"> </v>
      </c>
      <c r="AG4" t="str">
        <f>IF(Aanbod!D19&gt;"",Aanbod!F19," ")</f>
        <v xml:space="preserve"> </v>
      </c>
      <c r="AH4" s="33" t="str">
        <f>IF(Aanbod!D19&gt;"",Berekening!B4," ")</f>
        <v xml:space="preserve"> </v>
      </c>
      <c r="AI4" s="34" t="str">
        <f>IF(Aanbod!D19&gt;"",Berekening!H4+Berekening!N4+Berekening!T4+Berekening!AA4," ")</f>
        <v xml:space="preserve"> </v>
      </c>
      <c r="AJ4" s="35" t="str">
        <f>IF(Aanbod!D19&gt;"",IF((AI4-AF4)&gt;0,0,(AI4-AF4))," ")</f>
        <v xml:space="preserve"> </v>
      </c>
      <c r="AK4" s="35" t="str">
        <f>IF(Aanbod!D19&gt;"",IF((AI4-AF4)&gt;0,(AI4-AF4),0)," ")</f>
        <v xml:space="preserve"> </v>
      </c>
      <c r="AL4" s="35" t="str">
        <f>IF(Aanbod!D19&gt;"",IF(AK4&gt;0,Berekening!H4/AI4*AK4,0)," ")</f>
        <v xml:space="preserve"> </v>
      </c>
      <c r="AM4" s="35" t="str">
        <f>IF(Aanbod!D19&gt;"",IF(AK4&gt;0,Berekening!N4/AI4*AK4,0)," ")</f>
        <v xml:space="preserve"> </v>
      </c>
      <c r="AN4" s="35" t="str">
        <f>IF(Aanbod!D19&gt;"",IF(AK4&gt;0,Berekening!T4/AI4*AK4,0)," ")</f>
        <v xml:space="preserve"> </v>
      </c>
      <c r="AO4" s="33" t="str">
        <f>IF(Aanbod!D19&gt;"",IF(AK4&gt;0,Berekening!AA4/AI4*AK4,0)," ")</f>
        <v xml:space="preserve"> </v>
      </c>
      <c r="AQ4" t="s">
        <v>12</v>
      </c>
      <c r="AS4" t="s">
        <v>59</v>
      </c>
      <c r="AT4" t="s">
        <v>60</v>
      </c>
      <c r="AU4" t="s">
        <v>61</v>
      </c>
      <c r="AV4" t="s">
        <v>62</v>
      </c>
      <c r="AW4" s="9"/>
      <c r="AX4" s="36"/>
      <c r="AY4" s="5"/>
      <c r="AZ4" s="5" t="str">
        <f>IF(Aanbod!D19&gt;"",IF(EXACT(AK4,0),IF(EXACT(Aanbod!D19, "pA"),Berekening!B4,IF(EXACT(Aanbod!D19, "Gvg-A"),Berekening!B4,IF(EXACT(Aanbod!D19, "Gvg"),Berekening!B4,0))),0)," ")</f>
        <v xml:space="preserve"> </v>
      </c>
      <c r="BA4" s="5" t="str">
        <f>IF(Aanbod!D19&gt;"",IF(EXACT(AK4,0),IF(EXACT(Aanbod!D19, "pA"),Aanbod!E19,IF(EXACT(Aanbod!D19, "Gvg-A"),Aanbod!E19,IF(EXACT(Aanbod!D19, "Gvg"),Aanbod!E19,0))),0)," ")</f>
        <v xml:space="preserve"> </v>
      </c>
      <c r="BB4" s="5" t="str">
        <f>IF(Aanbod!D19&gt;"",IF($AZ$203&gt;0,$AY$1/$AZ$203*AZ4,0)," ")</f>
        <v xml:space="preserve"> </v>
      </c>
      <c r="BC4" s="29" t="str">
        <f>IF(Aanbod!D19&gt;"",IF(BA4&gt;0,BB4/BA4," ")," ")</f>
        <v xml:space="preserve"> </v>
      </c>
      <c r="BD4" s="5"/>
      <c r="BE4" s="5"/>
      <c r="BF4" s="5" t="str">
        <f>IF(Aanbod!D19&gt;"",IF(EXACT(AK4,0),IF(EXACT(Aanbod!D19, "pB"),Berekening!B4,IF(EXACT(Aanbod!D19, "Gvg-B"),Berekening!B4,IF(EXACT(Aanbod!D19, "Gvg"),Berekening!B4,0))),0)," ")</f>
        <v xml:space="preserve"> </v>
      </c>
      <c r="BG4" s="5" t="str">
        <f>IF(Aanbod!D19&gt;"",IF(EXACT(AK4,0),IF(EXACT(Aanbod!D19, "pB"),Aanbod!E19,IF(EXACT(Aanbod!D19, "Gvg-B"),Aanbod!E19,IF(EXACT(Aanbod!D19, "Gvg"),Aanbod!E19,0))),0)," ")</f>
        <v xml:space="preserve"> </v>
      </c>
      <c r="BH4" s="9" t="str">
        <f>IF(Aanbod!D19&gt;"",IF($BF$203&gt;0,$BE$1/$BF$203*BF4,0)," ")</f>
        <v xml:space="preserve"> </v>
      </c>
      <c r="BI4" s="10" t="str">
        <f>IF(Aanbod!D19&gt;"",IF(BG4&gt;0,BH4/BG4," ")," ")</f>
        <v xml:space="preserve"> </v>
      </c>
      <c r="BJ4" s="26"/>
      <c r="BK4" s="30"/>
      <c r="BL4" s="31" t="str">
        <f>IF(Aanbod!D19&gt;"",IF(EXACT(AK4,0),IF(EXACT(Aanbod!D19, "pA"),Berekening!B4,IF(EXACT(Aanbod!D19, "Gvg"),Berekening!B4,IF(EXACT(Aanbod!D19, "Gvg-A"),Berekening!B4,IF(EXACT(Aanbod!D19, "Gvg-B"),Berekening!B4,0)))),0)," ")</f>
        <v xml:space="preserve"> </v>
      </c>
      <c r="BM4" s="31" t="str">
        <f>IF(Aanbod!D19&gt;"",IF(EXACT(AK4,0),IF(EXACT(Aanbod!D19, "pA"),Aanbod!E19,IF(EXACT(Aanbod!D19, "Gvg"),Aanbod!E19,IF(EXACT(Aanbod!D19, "Gvg-A"),Aanbod!E19,IF(EXACT(Aanbod!D19, "Gvg-B"),Aanbod!E19,0)))),0)," ")</f>
        <v xml:space="preserve"> </v>
      </c>
      <c r="BN4" s="31" t="str">
        <f>IF(Aanbod!D19&gt;"",IF($BL$203&gt;0,$BK$1/$BL$203*BL4,0)," ")</f>
        <v xml:space="preserve"> </v>
      </c>
      <c r="BO4" s="29" t="str">
        <f>IF(Aanbod!D19&gt;"",IF(BM4&gt;0,BN4/BM4," ")," ")</f>
        <v xml:space="preserve"> </v>
      </c>
      <c r="BQ4" s="26"/>
      <c r="BR4" s="30"/>
      <c r="BS4" s="31" t="str">
        <f>IF(Aanbod!D19&gt;"",IF(EXACT(AK4,0),IF(EXACT(Aanbod!D19, "pB"),Berekening!B4,IF(EXACT(Aanbod!D19, "Gvg"),Berekening!B4,IF(EXACT(Aanbod!D19, "Gvg-A"),Berekening!B4,IF(EXACT(Aanbod!D19, "Gvg-B"),Berekening!B4,0)))),0)," ")</f>
        <v xml:space="preserve"> </v>
      </c>
      <c r="BT4" s="31" t="str">
        <f>IF(Aanbod!D19&gt;"",IF(EXACT(AK4,0),IF(EXACT(Aanbod!D19, "pB"),Aanbod!E19,IF(EXACT(Aanbod!D19, "Gvg"),Aanbod!E19,IF(EXACT(Aanbod!D19, "Gvg-A"),Aanbod!E19,IF(EXACT(Aanbod!D19, "Gvg-B"),Aanbod!E19,0)))),0)," ")</f>
        <v xml:space="preserve"> </v>
      </c>
      <c r="BU4" s="31" t="str">
        <f>IF(Aanbod!D19&gt;"",IF($BS$203&gt;0,$BR$1/$BS$203*BS4,0)," ")</f>
        <v xml:space="preserve"> </v>
      </c>
      <c r="BV4" s="29" t="str">
        <f>IF(Aanbod!D19&gt;"",IF(BT4&gt;0,BU4/BT4," ")," ")</f>
        <v xml:space="preserve"> </v>
      </c>
      <c r="BX4" s="34" t="str">
        <f>IF(Aanbod!D19&gt;"",AI4-AK4+BB4+BH4+BN4+BU4," ")</f>
        <v xml:space="preserve"> </v>
      </c>
      <c r="BY4" s="35" t="str">
        <f>IF(Aanbod!D19&gt;"",IF((BX4-AF4)&gt;0,0,(BX4-AF4))," ")</f>
        <v xml:space="preserve"> </v>
      </c>
      <c r="BZ4" s="35" t="str">
        <f>IF(Aanbod!D19&gt;"",IF((BX4-AF4)&gt;0,(BX4-AF4),0)," ")</f>
        <v xml:space="preserve"> </v>
      </c>
      <c r="CA4" s="35" t="str">
        <f>IF(Aanbod!D19&gt;"",IF(BZ4&gt;0,(Berekening!H4+BB4)/BX4*BZ4,0)," ")</f>
        <v xml:space="preserve"> </v>
      </c>
      <c r="CB4" s="35" t="str">
        <f>IF(Aanbod!D19&gt;"",IF(BZ4&gt;0,(Berekening!N4+BH4)/BX4*BZ4,0)," ")</f>
        <v xml:space="preserve"> </v>
      </c>
      <c r="CC4" s="35" t="str">
        <f>IF(Aanbod!D19&gt;"",IF(BZ4&gt;0,(Berekening!T4+BN4)/BX4*BZ4,0)," ")</f>
        <v xml:space="preserve"> </v>
      </c>
      <c r="CD4" s="33" t="str">
        <f>IF(Aanbod!D19&gt;"",IF(BZ4&gt;0,Berekening!AA4/BX4*BZ4,0)," ")</f>
        <v xml:space="preserve"> </v>
      </c>
      <c r="CE4" s="35"/>
      <c r="CF4" t="s">
        <v>12</v>
      </c>
      <c r="CH4" t="s">
        <v>59</v>
      </c>
      <c r="CI4" t="s">
        <v>60</v>
      </c>
      <c r="CJ4" t="s">
        <v>61</v>
      </c>
      <c r="CK4" t="s">
        <v>62</v>
      </c>
      <c r="CL4" s="9"/>
      <c r="CM4" s="36"/>
      <c r="CN4" s="5"/>
      <c r="CO4" s="5" t="str">
        <f>IF(Aanbod!D19&gt;"",IF(EXACT(BZ4,0),IF(EXACT(AK4,0),IF(EXACT(AE4, "pA"),AH4,IF(EXACT(AE4, "Gvg-A"),AH4,IF(EXACT(AE4, "Gvg"),AH4,0))),0),0)," ")</f>
        <v xml:space="preserve"> </v>
      </c>
      <c r="CP4" s="5" t="str">
        <f>IF(Aanbod!D19&gt;"",IF(EXACT(BZ4,0),IF(EXACT(AK4,0),IF(EXACT(AE4, "pA"),AF4,IF(EXACT(AE4, "Gvg-A"),AF4,IF(EXACT(AE4, "Gvg"),AF4,0))),0),0)," ")</f>
        <v xml:space="preserve"> </v>
      </c>
      <c r="CQ4" s="5" t="str">
        <f>IF(Aanbod!D19&gt;"",IF($CO$203&gt;0,$CN$1/$CO$203*CO4,0)," ")</f>
        <v xml:space="preserve"> </v>
      </c>
      <c r="CR4" s="29" t="str">
        <f>IF(Aanbod!D19&gt;"",IF(CP4&gt;0,CQ4/CP4," ")," ")</f>
        <v xml:space="preserve"> </v>
      </c>
      <c r="CS4" s="5"/>
      <c r="CT4" s="5"/>
      <c r="CU4" s="5" t="str">
        <f>IF(Aanbod!D19&gt;"",IF(EXACT(BZ4,0),IF(EXACT(AK4,0),IF(EXACT(AE4, "pB"),AH4,IF(EXACT(AE4, "Gvg-B"),AH4,IF(EXACT(AE4, "Gvg"),AH4,0))),0),0)," ")</f>
        <v xml:space="preserve"> </v>
      </c>
      <c r="CV4" s="5" t="str">
        <f>IF(Aanbod!D19&gt;"",IF(EXACT(BZ4,0),IF(EXACT(AK4,0),IF(EXACT(AE4, "pB"),AF4,IF(EXACT(AE4, "Gvg-B"),AF4,IF(EXACT(AE4, "Gvg"),AF4,0))),0),0)," ")</f>
        <v xml:space="preserve"> </v>
      </c>
      <c r="CW4" s="9" t="str">
        <f>IF(Aanbod!D19&gt;"",IF($CU$203&gt;0,$CT$1/$CU$203*CU4,0)," ")</f>
        <v xml:space="preserve"> </v>
      </c>
      <c r="CX4" s="10" t="str">
        <f>IF(Aanbod!D19&gt;"",IF(CV4&gt;0,CW4/CV4," ")," ")</f>
        <v xml:space="preserve"> </v>
      </c>
      <c r="CY4" s="26"/>
      <c r="CZ4" s="30"/>
      <c r="DA4" s="31" t="str">
        <f>IF(Aanbod!D19&gt;"",IF(EXACT(BZ4,0),IF(EXACT(AK4,0),IF(EXACT(AE4, "pA"),AH4,IF(EXACT(AE4, "Gvg"),AH4,IF(EXACT(AE4, "Gvg-A"),AH4,IF(EXACT(AE4, "Gvg-B"),AH4,0)))),0),0)," ")</f>
        <v xml:space="preserve"> </v>
      </c>
      <c r="DB4" s="31" t="str">
        <f>IF(Aanbod!D19&gt;"",IF(EXACT(BZ4,0),IF(EXACT(AK4,0),IF(EXACT(AE4, "pA"),AF4,IF(EXACT(AE4, "Gvg"),AF4,IF(EXACT(AE4, "Gvg-A"),AF4,IF(EXACT(AE4, "Gvg-B"),AF4,0)))),0),0)," ")</f>
        <v xml:space="preserve"> </v>
      </c>
      <c r="DC4" s="31" t="str">
        <f>IF(Aanbod!D19&gt;"",IF($DA$203&gt;0,$CZ$1/$DA$203*DA4,0)," ")</f>
        <v xml:space="preserve"> </v>
      </c>
      <c r="DD4" s="29" t="str">
        <f>IF(Aanbod!D19&gt;"",IF(DB4&gt;0,DC4/DB4," ")," ")</f>
        <v xml:space="preserve"> </v>
      </c>
      <c r="DF4" s="26"/>
      <c r="DG4" s="30"/>
      <c r="DH4" s="31" t="str">
        <f>IF(Aanbod!D19&gt;"",IF(EXACT(BZ4,0),IF(EXACT(AK4,0),IF(EXACT(AE4, "pB"),AH4,IF(EXACT(AE4, "Gvg"),AH4,IF(EXACT(AE4, "Gvg-A"),AH4,IF(EXACT(AE4, "Gvg-B"),AH4,0)))),0),0)," ")</f>
        <v xml:space="preserve"> </v>
      </c>
      <c r="DI4" s="31" t="str">
        <f>IF(Aanbod!D19&gt;"",IF(EXACT(BZ4,0),IF(EXACT(AK4,0),IF(EXACT(AE4, "pB"),AF4,IF(EXACT(AE4, "Gvg"),AF4,IF(EXACT(AE4, "Gvg-A"),AF4,IF(EXACT(AE4, "Gvg-B"),AF4,0)))),0),0)," ")</f>
        <v xml:space="preserve"> </v>
      </c>
      <c r="DJ4" s="31" t="str">
        <f>IF(Aanbod!D19&gt;"",IF($DH$203&gt;0,$DG$1/$DH$203*DH4,0)," ")</f>
        <v xml:space="preserve"> </v>
      </c>
      <c r="DK4" s="29" t="str">
        <f>IF(Aanbod!D19&gt;"",IF(DI4&gt;0,DJ4/DI4," ")," ")</f>
        <v xml:space="preserve"> </v>
      </c>
      <c r="DM4" s="37" t="str">
        <f>IF(Aanbod!D19&gt;"",BX4-BZ4+CQ4+CW4+DC4+DJ4," ")</f>
        <v xml:space="preserve"> </v>
      </c>
      <c r="DN4" s="35" t="str">
        <f>IF(Aanbod!D19&gt;"",IF((DM4-AF4)&gt;0,(DM4-AF4),0)," ")</f>
        <v xml:space="preserve"> </v>
      </c>
      <c r="DO4" s="35" t="str">
        <f>IF(Aanbod!D19&gt;"",IF(DN4&gt;0,(Berekening!H4+BB4+CQ4)/DM4*DN4,0)," ")</f>
        <v xml:space="preserve"> </v>
      </c>
      <c r="DP4" s="35" t="str">
        <f>IF(Aanbod!D19&gt;"",IF(DN4&gt;0,(Berekening!N4+BH4+CW4)/DM4*DN4,0)," ")</f>
        <v xml:space="preserve"> </v>
      </c>
      <c r="DQ4" s="35" t="str">
        <f>IF(Aanbod!D19&gt;"",IF(DN4&gt;0,(Berekening!T4+BN4+DC4)/DM4*DN4,0)," ")</f>
        <v xml:space="preserve"> </v>
      </c>
      <c r="DR4" s="33" t="str">
        <f>IF(Aanbod!D19&gt;"",IF(DN4&gt;0,(Berekening!AA4+BU4+DJ4)/DM4*DN4,0)," ")</f>
        <v xml:space="preserve"> </v>
      </c>
      <c r="DS4" s="35"/>
      <c r="DT4" s="38" t="str">
        <f>IF(Aanbod!D19&gt;"",ROUND((DM4-DN4),2)," ")</f>
        <v xml:space="preserve"> </v>
      </c>
      <c r="DU4" s="38" t="str">
        <f>IF(Aanbod!D19&gt;"",IF(DT4=C4,0.01,DT4),"")</f>
        <v/>
      </c>
      <c r="DV4" s="39" t="str">
        <f>IF(Aanbod!D19&gt;"",RANK(DU4,$DU$2:$DU$201) + COUNTIF($DU$2:DU4,DU4) -1," ")</f>
        <v xml:space="preserve"> </v>
      </c>
      <c r="DW4" s="35" t="str">
        <f>IF(Aanbod!D19&gt;"",IF($DV$203&lt;0,IF(DV4&lt;=ABS($DV$203),0.01,0),IF(DV4&lt;=ABS($DV$203),-0.01,0))," ")</f>
        <v xml:space="preserve"> </v>
      </c>
      <c r="DX4" s="35"/>
      <c r="DY4" s="28" t="str">
        <f>IF(Aanbod!D19&gt;"",DT4+DW4," ")</f>
        <v xml:space="preserve"> </v>
      </c>
    </row>
    <row r="5" spans="1:129" x14ac:dyDescent="0.25">
      <c r="A5" s="26" t="str">
        <f>Aanbod!A20</f>
        <v/>
      </c>
      <c r="B5" s="27" t="str">
        <f>IF(Aanbod!D20&gt;"",IF(EXACT(Aanbod!F20, "Preferent"),Aanbod!E20*2,IF(EXACT(Aanbod!F20, "Concurrent"),Aanbod!E20,0))," ")</f>
        <v xml:space="preserve"> </v>
      </c>
      <c r="C5" s="28" t="str">
        <f>IF(Aanbod!E20&gt;0,Aanbod!E20," ")</f>
        <v xml:space="preserve"> </v>
      </c>
      <c r="D5" s="5"/>
      <c r="E5" s="5"/>
      <c r="F5" s="5" t="str">
        <f>IF(Aanbod!D20&gt;"",IF(EXACT(Aanbod!D20, "pA"),Berekening!B5,IF(EXACT(Aanbod!D20, "Gvg-A"),Berekening!B5,IF(EXACT(Aanbod!D20, "Gvg"),Berekening!B5,0)))," ")</f>
        <v xml:space="preserve"> </v>
      </c>
      <c r="G5" s="5" t="str">
        <f>IF(Aanbod!D20&gt;"",IF(EXACT(Aanbod!D20, "pA"),Aanbod!E20,IF(EXACT(Aanbod!D20, "Gvg-A"),Aanbod!E20,IF(EXACT(Aanbod!D20, "Gvg"),Aanbod!E20,0)))," ")</f>
        <v xml:space="preserve"> </v>
      </c>
      <c r="H5" s="5" t="str">
        <f>IF(Aanbod!D20&gt;"",IF($F$203&gt;0,$E$1/$F$203*F5,0)," ")</f>
        <v xml:space="preserve"> </v>
      </c>
      <c r="I5" s="29" t="str">
        <f>IF(Aanbod!D20&gt;"",IF(G5&gt;0,H5/G5," ")," ")</f>
        <v xml:space="preserve"> </v>
      </c>
      <c r="J5" s="5"/>
      <c r="K5" s="5"/>
      <c r="L5" s="5" t="str">
        <f>IF(Aanbod!D20&gt;"",IF(EXACT(Aanbod!D20, "pB"),Berekening!B5,IF(EXACT(Aanbod!D20, "Gvg-B"),Berekening!B5,IF(EXACT(Aanbod!D20, "Gvg"),Berekening!B5,0)))," ")</f>
        <v xml:space="preserve"> </v>
      </c>
      <c r="M5" s="5" t="str">
        <f>IF(Aanbod!D20&gt;"",IF(EXACT(Aanbod!D20, "pB"),Aanbod!E20,IF(EXACT(Aanbod!D20, "Gvg-B"),Aanbod!E20,IF(EXACT(Aanbod!D20, "Gvg"),Aanbod!E20,0)))," ")</f>
        <v xml:space="preserve"> </v>
      </c>
      <c r="N5" s="9" t="str">
        <f>IF(Aanbod!D20&gt;"",IF($L$203&gt;0,$K$1/$L$203*L5,0)," ")</f>
        <v xml:space="preserve"> </v>
      </c>
      <c r="O5" s="10" t="str">
        <f>IF(Aanbod!D20&gt;"",IF(M5&gt;0,N5/M5," ")," ")</f>
        <v xml:space="preserve"> </v>
      </c>
      <c r="P5" s="26"/>
      <c r="Q5" s="30"/>
      <c r="R5" s="31" t="str">
        <f>IF(Aanbod!D20&gt;"",IF(EXACT(Aanbod!D20, "pA"),Berekening!B5,IF(EXACT(Aanbod!D20, "Gvg"),Berekening!B5,IF(EXACT(Aanbod!D20, "Gvg-A"),Berekening!B5,IF(EXACT(Aanbod!D20, "Gvg-B"),Berekening!B5,0))))," ")</f>
        <v xml:space="preserve"> </v>
      </c>
      <c r="S5" s="31" t="str">
        <f>IF(Aanbod!D20&gt;"",IF(EXACT(Aanbod!D20, "pA"),Aanbod!E20,IF(EXACT(Aanbod!D20, "Gvg"),Aanbod!E20,IF(EXACT(Aanbod!D20, "Gvg-A"),Aanbod!E20,IF(EXACT(Aanbod!D20, "Gvg-B"),Aanbod!E20,0))))," ")</f>
        <v xml:space="preserve"> </v>
      </c>
      <c r="T5" s="31" t="str">
        <f>IF(Aanbod!D20&gt;"",IF($R$203&gt;0,$Q$1/$R$203*R5,0)," ")</f>
        <v xml:space="preserve"> </v>
      </c>
      <c r="U5" s="29" t="str">
        <f>IF(Aanbod!D20&gt;"",IF(S5&gt;0,T5/S5," ")," ")</f>
        <v xml:space="preserve"> </v>
      </c>
      <c r="W5" s="26"/>
      <c r="X5" s="30"/>
      <c r="Y5" s="31" t="str">
        <f>IF(Aanbod!D20&gt;"",IF(EXACT(Aanbod!D20, "pB"),Berekening!B5,IF(EXACT(Aanbod!D20, "Gvg"),Berekening!B5,IF(EXACT(Aanbod!D20, "Gvg-A"),Berekening!B5,IF(EXACT(Aanbod!D20, "Gvg-B"),Berekening!B5,0))))," ")</f>
        <v xml:space="preserve"> </v>
      </c>
      <c r="Z5" s="31" t="str">
        <f>IF(Aanbod!D20&gt;"",IF(EXACT(Aanbod!D20, "pB"),Aanbod!E20,IF(EXACT(Aanbod!D20, "Gvg"),Aanbod!E20,IF(EXACT(Aanbod!D20, "Gvg-A"),Aanbod!E20,IF(EXACT(Aanbod!D20, "Gvg-B"),Aanbod!E20,0))))," ")</f>
        <v xml:space="preserve"> </v>
      </c>
      <c r="AA5" s="31" t="str">
        <f>IF(Aanbod!D20&gt;"",IF($Y$203&gt;0,$X$1/$Y$203*Y5,0)," ")</f>
        <v xml:space="preserve"> </v>
      </c>
      <c r="AB5" s="29" t="str">
        <f>IF(Aanbod!D20&gt;"",IF(Z5&gt;0,AA5/Z5," ")," ")</f>
        <v xml:space="preserve"> </v>
      </c>
      <c r="AC5" s="32"/>
      <c r="AD5" s="26" t="str">
        <f>IF(Aanbod!D20&gt;"",ROW(AE5)-1," ")</f>
        <v xml:space="preserve"> </v>
      </c>
      <c r="AE5" t="str">
        <f>IF(Aanbod!D20&gt;"",Aanbod!D20," ")</f>
        <v xml:space="preserve"> </v>
      </c>
      <c r="AF5" s="9" t="str">
        <f>IF(Aanbod!D20&gt;"",Aanbod!E20," ")</f>
        <v xml:space="preserve"> </v>
      </c>
      <c r="AG5" t="str">
        <f>IF(Aanbod!D20&gt;"",Aanbod!F20," ")</f>
        <v xml:space="preserve"> </v>
      </c>
      <c r="AH5" s="33" t="str">
        <f>IF(Aanbod!D20&gt;"",Berekening!B5," ")</f>
        <v xml:space="preserve"> </v>
      </c>
      <c r="AI5" s="34" t="str">
        <f>IF(Aanbod!D20&gt;"",Berekening!H5+Berekening!N5+Berekening!T5+Berekening!AA5," ")</f>
        <v xml:space="preserve"> </v>
      </c>
      <c r="AJ5" s="35" t="str">
        <f>IF(Aanbod!D20&gt;"",IF((AI5-AF5)&gt;0,0,(AI5-AF5))," ")</f>
        <v xml:space="preserve"> </v>
      </c>
      <c r="AK5" s="35" t="str">
        <f>IF(Aanbod!D20&gt;"",IF((AI5-AF5)&gt;0,(AI5-AF5),0)," ")</f>
        <v xml:space="preserve"> </v>
      </c>
      <c r="AL5" s="35" t="str">
        <f>IF(Aanbod!D20&gt;"",IF(AK5&gt;0,Berekening!H5/AI5*AK5,0)," ")</f>
        <v xml:space="preserve"> </v>
      </c>
      <c r="AM5" s="35" t="str">
        <f>IF(Aanbod!D20&gt;"",IF(AK5&gt;0,Berekening!N5/AI5*AK5,0)," ")</f>
        <v xml:space="preserve"> </v>
      </c>
      <c r="AN5" s="35" t="str">
        <f>IF(Aanbod!D20&gt;"",IF(AK5&gt;0,Berekening!T5/AI5*AK5,0)," ")</f>
        <v xml:space="preserve"> </v>
      </c>
      <c r="AO5" s="33" t="str">
        <f>IF(Aanbod!D20&gt;"",IF(AK5&gt;0,Berekening!AA5/AI5*AK5,0)," ")</f>
        <v xml:space="preserve"> </v>
      </c>
      <c r="AQ5" t="s">
        <v>63</v>
      </c>
      <c r="AR5" s="9">
        <f>SUMIFS($AF$2:$AF$201,$AE$2:$AE$201,AQ5)</f>
        <v>0</v>
      </c>
      <c r="AS5" s="9">
        <f>SUMIFS(Berekening!$H$2:$H$201,$AE$2:$AE$201,AQ5)</f>
        <v>0</v>
      </c>
      <c r="AT5" s="9">
        <f>SUMIFS(Berekening!$N$2:$N$201,$AE$2:$AE$201,AQ5)</f>
        <v>0</v>
      </c>
      <c r="AU5" s="9">
        <f>SUMIFS(Berekening!$T$2:$T$201,$AE$2:$AE$201,AQ5)</f>
        <v>0</v>
      </c>
      <c r="AV5" s="9">
        <f>SUMIFS(Berekening!$AA$2:$AA$201,$AE$2:$AE$201,AQ5)</f>
        <v>0</v>
      </c>
      <c r="AW5" s="9"/>
      <c r="AX5" s="36"/>
      <c r="AY5" s="5"/>
      <c r="AZ5" s="5" t="str">
        <f>IF(Aanbod!D20&gt;"",IF(EXACT(AK5,0),IF(EXACT(Aanbod!D20, "pA"),Berekening!B5,IF(EXACT(Aanbod!D20, "Gvg-A"),Berekening!B5,IF(EXACT(Aanbod!D20, "Gvg"),Berekening!B5,0))),0)," ")</f>
        <v xml:space="preserve"> </v>
      </c>
      <c r="BA5" s="5" t="str">
        <f>IF(Aanbod!D20&gt;"",IF(EXACT(AK5,0),IF(EXACT(Aanbod!D20, "pA"),Aanbod!E20,IF(EXACT(Aanbod!D20, "Gvg-A"),Aanbod!E20,IF(EXACT(Aanbod!D20, "Gvg"),Aanbod!E20,0))),0)," ")</f>
        <v xml:space="preserve"> </v>
      </c>
      <c r="BB5" s="5" t="str">
        <f>IF(Aanbod!D20&gt;"",IF($AZ$203&gt;0,$AY$1/$AZ$203*AZ5,0)," ")</f>
        <v xml:space="preserve"> </v>
      </c>
      <c r="BC5" s="29" t="str">
        <f>IF(Aanbod!D20&gt;"",IF(BA5&gt;0,BB5/BA5," ")," ")</f>
        <v xml:space="preserve"> </v>
      </c>
      <c r="BD5" s="5"/>
      <c r="BE5" s="5"/>
      <c r="BF5" s="5" t="str">
        <f>IF(Aanbod!D20&gt;"",IF(EXACT(AK5,0),IF(EXACT(Aanbod!D20, "pB"),Berekening!B5,IF(EXACT(Aanbod!D20, "Gvg-B"),Berekening!B5,IF(EXACT(Aanbod!D20, "Gvg"),Berekening!B5,0))),0)," ")</f>
        <v xml:space="preserve"> </v>
      </c>
      <c r="BG5" s="5" t="str">
        <f>IF(Aanbod!D20&gt;"",IF(EXACT(AK5,0),IF(EXACT(Aanbod!D20, "pB"),Aanbod!E20,IF(EXACT(Aanbod!D20, "Gvg-B"),Aanbod!E20,IF(EXACT(Aanbod!D20, "Gvg"),Aanbod!E20,0))),0)," ")</f>
        <v xml:space="preserve"> </v>
      </c>
      <c r="BH5" s="9" t="str">
        <f>IF(Aanbod!D20&gt;"",IF($BF$203&gt;0,$BE$1/$BF$203*BF5,0)," ")</f>
        <v xml:space="preserve"> </v>
      </c>
      <c r="BI5" s="10" t="str">
        <f>IF(Aanbod!D20&gt;"",IF(BG5&gt;0,BH5/BG5," ")," ")</f>
        <v xml:space="preserve"> </v>
      </c>
      <c r="BJ5" s="26"/>
      <c r="BK5" s="30"/>
      <c r="BL5" s="31" t="str">
        <f>IF(Aanbod!D20&gt;"",IF(EXACT(AK5,0),IF(EXACT(Aanbod!D20, "pA"),Berekening!B5,IF(EXACT(Aanbod!D20, "Gvg"),Berekening!B5,IF(EXACT(Aanbod!D20, "Gvg-A"),Berekening!B5,IF(EXACT(Aanbod!D20, "Gvg-B"),Berekening!B5,0)))),0)," ")</f>
        <v xml:space="preserve"> </v>
      </c>
      <c r="BM5" s="31" t="str">
        <f>IF(Aanbod!D20&gt;"",IF(EXACT(AK5,0),IF(EXACT(Aanbod!D20, "pA"),Aanbod!E20,IF(EXACT(Aanbod!D20, "Gvg"),Aanbod!E20,IF(EXACT(Aanbod!D20, "Gvg-A"),Aanbod!E20,IF(EXACT(Aanbod!D20, "Gvg-B"),Aanbod!E20,0)))),0)," ")</f>
        <v xml:space="preserve"> </v>
      </c>
      <c r="BN5" s="31" t="str">
        <f>IF(Aanbod!D20&gt;"",IF($BL$203&gt;0,$BK$1/$BL$203*BL5,0)," ")</f>
        <v xml:space="preserve"> </v>
      </c>
      <c r="BO5" s="29" t="str">
        <f>IF(Aanbod!D20&gt;"",IF(BM5&gt;0,BN5/BM5," ")," ")</f>
        <v xml:space="preserve"> </v>
      </c>
      <c r="BQ5" s="26"/>
      <c r="BR5" s="30"/>
      <c r="BS5" s="31" t="str">
        <f>IF(Aanbod!D20&gt;"",IF(EXACT(AK5,0),IF(EXACT(Aanbod!D20, "pB"),Berekening!B5,IF(EXACT(Aanbod!D20, "Gvg"),Berekening!B5,IF(EXACT(Aanbod!D20, "Gvg-A"),Berekening!B5,IF(EXACT(Aanbod!D20, "Gvg-B"),Berekening!B5,0)))),0)," ")</f>
        <v xml:space="preserve"> </v>
      </c>
      <c r="BT5" s="31" t="str">
        <f>IF(Aanbod!D20&gt;"",IF(EXACT(AK5,0),IF(EXACT(Aanbod!D20, "pB"),Aanbod!E20,IF(EXACT(Aanbod!D20, "Gvg"),Aanbod!E20,IF(EXACT(Aanbod!D20, "Gvg-A"),Aanbod!E20,IF(EXACT(Aanbod!D20, "Gvg-B"),Aanbod!E20,0)))),0)," ")</f>
        <v xml:space="preserve"> </v>
      </c>
      <c r="BU5" s="31" t="str">
        <f>IF(Aanbod!D20&gt;"",IF($BS$203&gt;0,$BR$1/$BS$203*BS5,0)," ")</f>
        <v xml:space="preserve"> </v>
      </c>
      <c r="BV5" s="29" t="str">
        <f>IF(Aanbod!D20&gt;"",IF(BT5&gt;0,BU5/BT5," ")," ")</f>
        <v xml:space="preserve"> </v>
      </c>
      <c r="BX5" s="34" t="str">
        <f>IF(Aanbod!D20&gt;"",AI5-AK5+BB5+BH5+BN5+BU5," ")</f>
        <v xml:space="preserve"> </v>
      </c>
      <c r="BY5" s="35" t="str">
        <f>IF(Aanbod!D20&gt;"",IF((BX5-AF5)&gt;0,0,(BX5-AF5))," ")</f>
        <v xml:space="preserve"> </v>
      </c>
      <c r="BZ5" s="35" t="str">
        <f>IF(Aanbod!D20&gt;"",IF((BX5-AF5)&gt;0,(BX5-AF5),0)," ")</f>
        <v xml:space="preserve"> </v>
      </c>
      <c r="CA5" s="35" t="str">
        <f>IF(Aanbod!D20&gt;"",IF(BZ5&gt;0,(Berekening!H5+BB5)/BX5*BZ5,0)," ")</f>
        <v xml:space="preserve"> </v>
      </c>
      <c r="CB5" s="35" t="str">
        <f>IF(Aanbod!D20&gt;"",IF(BZ5&gt;0,(Berekening!N5+BH5)/BX5*BZ5,0)," ")</f>
        <v xml:space="preserve"> </v>
      </c>
      <c r="CC5" s="35" t="str">
        <f>IF(Aanbod!D20&gt;"",IF(BZ5&gt;0,(Berekening!T5+BN5)/BX5*BZ5,0)," ")</f>
        <v xml:space="preserve"> </v>
      </c>
      <c r="CD5" s="33" t="str">
        <f>IF(Aanbod!D20&gt;"",IF(BZ5&gt;0,Berekening!AA5/BX5*BZ5,0)," ")</f>
        <v xml:space="preserve"> </v>
      </c>
      <c r="CE5" s="35"/>
      <c r="CF5" t="s">
        <v>63</v>
      </c>
      <c r="CG5" s="9">
        <f>SUMIFS($AF$2:$AF$201,$AE$2:$AE$201,CF5)</f>
        <v>0</v>
      </c>
      <c r="CH5" s="40">
        <f>SUMIFS(Berekening!$H$2:$H$201,$AE$2:$AE$201,CF5)-$AL$203+SUMIFS($BB$2:$BB$201,$AE$2:$AE$201,CF5)</f>
        <v>0</v>
      </c>
      <c r="CI5" s="9">
        <f>SUMIFS(Berekening!$N$2:$N$201,$AE$2:$AE$201,CF5)-$AM$203+SUMIFS($BH$2:$BH$201,$AE$2:$AE$201,CF5)</f>
        <v>0</v>
      </c>
      <c r="CJ5" s="9">
        <f>SUMIFS(Berekening!$T$2:$T$201,$AE$2:$AE$201,CF5)-SUMIFS(Berekening!$AN$2:$AN$201,$AE$2:$AE$201,CF5)+SUMIFS($BN$2:$BN$201,$AE$2:$AE$201,CF5)</f>
        <v>0</v>
      </c>
      <c r="CK5" s="9">
        <f>SUMIFS(Berekening!$AA$2:$AA$201,$AE$2:$AE$201,CF5)-SUMIFS(Berekening!$AO$2:$AO$201,$AE$2:$AE$201,CF5)+SUMIFS($BU$2:$BU$201,$AE$2:$AE$201,CF5)</f>
        <v>0</v>
      </c>
      <c r="CL5" s="9"/>
      <c r="CM5" s="36"/>
      <c r="CN5" s="5"/>
      <c r="CO5" s="5" t="str">
        <f>IF(Aanbod!D20&gt;"",IF(EXACT(BZ5,0),IF(EXACT(AK5,0),IF(EXACT(AE5, "pA"),AH5,IF(EXACT(AE5, "Gvg-A"),AH5,IF(EXACT(AE5, "Gvg"),AH5,0))),0),0)," ")</f>
        <v xml:space="preserve"> </v>
      </c>
      <c r="CP5" s="5" t="str">
        <f>IF(Aanbod!D20&gt;"",IF(EXACT(BZ5,0),IF(EXACT(AK5,0),IF(EXACT(AE5, "pA"),AF5,IF(EXACT(AE5, "Gvg-A"),AF5,IF(EXACT(AE5, "Gvg"),AF5,0))),0),0)," ")</f>
        <v xml:space="preserve"> </v>
      </c>
      <c r="CQ5" s="5" t="str">
        <f>IF(Aanbod!D20&gt;"",IF($CO$203&gt;0,$CN$1/$CO$203*CO5,0)," ")</f>
        <v xml:space="preserve"> </v>
      </c>
      <c r="CR5" s="29" t="str">
        <f>IF(Aanbod!D20&gt;"",IF(CP5&gt;0,CQ5/CP5," ")," ")</f>
        <v xml:space="preserve"> </v>
      </c>
      <c r="CS5" s="5"/>
      <c r="CT5" s="5"/>
      <c r="CU5" s="5" t="str">
        <f>IF(Aanbod!D20&gt;"",IF(EXACT(BZ5,0),IF(EXACT(AK5,0),IF(EXACT(AE5, "pB"),AH5,IF(EXACT(AE5, "Gvg-B"),AH5,IF(EXACT(AE5, "Gvg"),AH5,0))),0),0)," ")</f>
        <v xml:space="preserve"> </v>
      </c>
      <c r="CV5" s="5" t="str">
        <f>IF(Aanbod!D20&gt;"",IF(EXACT(BZ5,0),IF(EXACT(AK5,0),IF(EXACT(AE5, "pB"),AF5,IF(EXACT(AE5, "Gvg-B"),AF5,IF(EXACT(AE5, "Gvg"),AF5,0))),0),0)," ")</f>
        <v xml:space="preserve"> </v>
      </c>
      <c r="CW5" s="9" t="str">
        <f>IF(Aanbod!D20&gt;"",IF($CU$203&gt;0,$CT$1/$CU$203*CU5,0)," ")</f>
        <v xml:space="preserve"> </v>
      </c>
      <c r="CX5" s="10" t="str">
        <f>IF(Aanbod!D20&gt;"",IF(CV5&gt;0,CW5/CV5," ")," ")</f>
        <v xml:space="preserve"> </v>
      </c>
      <c r="CY5" s="26"/>
      <c r="CZ5" s="30"/>
      <c r="DA5" s="31" t="str">
        <f>IF(Aanbod!D20&gt;"",IF(EXACT(BZ5,0),IF(EXACT(AK5,0),IF(EXACT(AE5, "pA"),AH5,IF(EXACT(AE5, "Gvg"),AH5,IF(EXACT(AE5, "Gvg-A"),AH5,IF(EXACT(AE5, "Gvg-B"),AH5,0)))),0),0)," ")</f>
        <v xml:space="preserve"> </v>
      </c>
      <c r="DB5" s="31" t="str">
        <f>IF(Aanbod!D20&gt;"",IF(EXACT(BZ5,0),IF(EXACT(AK5,0),IF(EXACT(AE5, "pA"),AF5,IF(EXACT(AE5, "Gvg"),AF5,IF(EXACT(AE5, "Gvg-A"),AF5,IF(EXACT(AE5, "Gvg-B"),AF5,0)))),0),0)," ")</f>
        <v xml:space="preserve"> </v>
      </c>
      <c r="DC5" s="31" t="str">
        <f>IF(Aanbod!D20&gt;"",IF($DA$203&gt;0,$CZ$1/$DA$203*DA5,0)," ")</f>
        <v xml:space="preserve"> </v>
      </c>
      <c r="DD5" s="29" t="str">
        <f>IF(Aanbod!D20&gt;"",IF(DB5&gt;0,DC5/DB5," ")," ")</f>
        <v xml:space="preserve"> </v>
      </c>
      <c r="DF5" s="26"/>
      <c r="DG5" s="30"/>
      <c r="DH5" s="31" t="str">
        <f>IF(Aanbod!D20&gt;"",IF(EXACT(BZ5,0),IF(EXACT(AK5,0),IF(EXACT(AE5, "pB"),AH5,IF(EXACT(AE5, "Gvg"),AH5,IF(EXACT(AE5, "Gvg-A"),AH5,IF(EXACT(AE5, "Gvg-B"),AH5,0)))),0),0)," ")</f>
        <v xml:space="preserve"> </v>
      </c>
      <c r="DI5" s="31" t="str">
        <f>IF(Aanbod!D20&gt;"",IF(EXACT(BZ5,0),IF(EXACT(AK5,0),IF(EXACT(AE5, "pB"),AF5,IF(EXACT(AE5, "Gvg"),AF5,IF(EXACT(AE5, "Gvg-A"),AF5,IF(EXACT(AE5, "Gvg-B"),AF5,0)))),0),0)," ")</f>
        <v xml:space="preserve"> </v>
      </c>
      <c r="DJ5" s="31" t="str">
        <f>IF(Aanbod!D20&gt;"",IF($DH$203&gt;0,$DG$1/$DH$203*DH5,0)," ")</f>
        <v xml:space="preserve"> </v>
      </c>
      <c r="DK5" s="29" t="str">
        <f>IF(Aanbod!D20&gt;"",IF(DI5&gt;0,DJ5/DI5," ")," ")</f>
        <v xml:space="preserve"> </v>
      </c>
      <c r="DM5" s="37" t="str">
        <f>IF(Aanbod!D20&gt;"",BX5-BZ5+CQ5+CW5+DC5+DJ5," ")</f>
        <v xml:space="preserve"> </v>
      </c>
      <c r="DN5" s="35" t="str">
        <f>IF(Aanbod!D20&gt;"",IF((DM5-AF5)&gt;0,(DM5-AF5),0)," ")</f>
        <v xml:space="preserve"> </v>
      </c>
      <c r="DO5" s="35" t="str">
        <f>IF(Aanbod!D20&gt;"",IF(DN5&gt;0,(Berekening!H5+BB5+CQ5)/DM5*DN5,0)," ")</f>
        <v xml:space="preserve"> </v>
      </c>
      <c r="DP5" s="35" t="str">
        <f>IF(Aanbod!D20&gt;"",IF(DN5&gt;0,(Berekening!N5+BH5+CW5)/DM5*DN5,0)," ")</f>
        <v xml:space="preserve"> </v>
      </c>
      <c r="DQ5" s="35" t="str">
        <f>IF(Aanbod!D20&gt;"",IF(DN5&gt;0,(Berekening!T5+BN5+DC5)/DM5*DN5,0)," ")</f>
        <v xml:space="preserve"> </v>
      </c>
      <c r="DR5" s="33" t="str">
        <f>IF(Aanbod!D20&gt;"",IF(DN5&gt;0,(Berekening!AA5+BU5+DJ5)/DM5*DN5,0)," ")</f>
        <v xml:space="preserve"> </v>
      </c>
      <c r="DS5" s="35"/>
      <c r="DT5" s="38" t="str">
        <f>IF(Aanbod!D20&gt;"",ROUND((DM5-DN5),2)," ")</f>
        <v xml:space="preserve"> </v>
      </c>
      <c r="DU5" s="38" t="str">
        <f>IF(Aanbod!D20&gt;"",IF(DT5=C5,0.01,DT5),"")</f>
        <v/>
      </c>
      <c r="DV5" s="39" t="str">
        <f>IF(Aanbod!D20&gt;"",RANK(DU5,$DU$2:$DU$201) + COUNTIF($DU$2:DU5,DU5) -1," ")</f>
        <v xml:space="preserve"> </v>
      </c>
      <c r="DW5" s="35" t="str">
        <f>IF(Aanbod!D20&gt;"",IF($DV$203&lt;0,IF(DV5&lt;=ABS($DV$203),0.01,0),IF(DV5&lt;=ABS($DV$203),-0.01,0))," ")</f>
        <v xml:space="preserve"> </v>
      </c>
      <c r="DX5" s="35"/>
      <c r="DY5" s="28" t="str">
        <f>IF(Aanbod!D20&gt;"",DT5+DW5," ")</f>
        <v xml:space="preserve"> </v>
      </c>
    </row>
    <row r="6" spans="1:129" x14ac:dyDescent="0.25">
      <c r="A6" s="26" t="str">
        <f>Aanbod!A21</f>
        <v/>
      </c>
      <c r="B6" s="27" t="str">
        <f>IF(Aanbod!D21&gt;"",IF(EXACT(Aanbod!F21, "Preferent"),Aanbod!E21*2,IF(EXACT(Aanbod!F21, "Concurrent"),Aanbod!E21,0))," ")</f>
        <v xml:space="preserve"> </v>
      </c>
      <c r="C6" s="28" t="str">
        <f>IF(Aanbod!E21&gt;0,Aanbod!E21," ")</f>
        <v xml:space="preserve"> </v>
      </c>
      <c r="D6" s="5"/>
      <c r="E6" s="5"/>
      <c r="F6" s="5" t="str">
        <f>IF(Aanbod!D21&gt;"",IF(EXACT(Aanbod!D21, "pA"),Berekening!B6,IF(EXACT(Aanbod!D21, "Gvg-A"),Berekening!B6,IF(EXACT(Aanbod!D21, "Gvg"),Berekening!B6,0)))," ")</f>
        <v xml:space="preserve"> </v>
      </c>
      <c r="G6" s="5" t="str">
        <f>IF(Aanbod!D21&gt;"",IF(EXACT(Aanbod!D21, "pA"),Aanbod!E21,IF(EXACT(Aanbod!D21, "Gvg-A"),Aanbod!E21,IF(EXACT(Aanbod!D21, "Gvg"),Aanbod!E21,0)))," ")</f>
        <v xml:space="preserve"> </v>
      </c>
      <c r="H6" s="5" t="str">
        <f>IF(Aanbod!D21&gt;"",IF($F$203&gt;0,$E$1/$F$203*F6,0)," ")</f>
        <v xml:space="preserve"> </v>
      </c>
      <c r="I6" s="29" t="str">
        <f>IF(Aanbod!D21&gt;"",IF(G6&gt;0,H6/G6," ")," ")</f>
        <v xml:space="preserve"> </v>
      </c>
      <c r="J6" s="5"/>
      <c r="K6" s="5"/>
      <c r="L6" s="5" t="str">
        <f>IF(Aanbod!D21&gt;"",IF(EXACT(Aanbod!D21, "pB"),Berekening!B6,IF(EXACT(Aanbod!D21, "Gvg-B"),Berekening!B6,IF(EXACT(Aanbod!D21, "Gvg"),Berekening!B6,0)))," ")</f>
        <v xml:space="preserve"> </v>
      </c>
      <c r="M6" s="5" t="str">
        <f>IF(Aanbod!D21&gt;"",IF(EXACT(Aanbod!D21, "pB"),Aanbod!E21,IF(EXACT(Aanbod!D21, "Gvg-B"),Aanbod!E21,IF(EXACT(Aanbod!D21, "Gvg"),Aanbod!E21,0)))," ")</f>
        <v xml:space="preserve"> </v>
      </c>
      <c r="N6" s="9" t="str">
        <f>IF(Aanbod!D21&gt;"",IF($L$203&gt;0,$K$1/$L$203*L6,0)," ")</f>
        <v xml:space="preserve"> </v>
      </c>
      <c r="O6" s="10" t="str">
        <f>IF(Aanbod!D21&gt;"",IF(M6&gt;0,N6/M6," ")," ")</f>
        <v xml:space="preserve"> </v>
      </c>
      <c r="P6" s="26"/>
      <c r="Q6" s="30"/>
      <c r="R6" s="31" t="str">
        <f>IF(Aanbod!D21&gt;"",IF(EXACT(Aanbod!D21, "pA"),Berekening!B6,IF(EXACT(Aanbod!D21, "Gvg"),Berekening!B6,IF(EXACT(Aanbod!D21, "Gvg-A"),Berekening!B6,IF(EXACT(Aanbod!D21, "Gvg-B"),Berekening!B6,0))))," ")</f>
        <v xml:space="preserve"> </v>
      </c>
      <c r="S6" s="31" t="str">
        <f>IF(Aanbod!D21&gt;"",IF(EXACT(Aanbod!D21, "pA"),Aanbod!E21,IF(EXACT(Aanbod!D21, "Gvg"),Aanbod!E21,IF(EXACT(Aanbod!D21, "Gvg-A"),Aanbod!E21,IF(EXACT(Aanbod!D21, "Gvg-B"),Aanbod!E21,0))))," ")</f>
        <v xml:space="preserve"> </v>
      </c>
      <c r="T6" s="31" t="str">
        <f>IF(Aanbod!D21&gt;"",IF($R$203&gt;0,$Q$1/$R$203*R6,0)," ")</f>
        <v xml:space="preserve"> </v>
      </c>
      <c r="U6" s="29" t="str">
        <f>IF(Aanbod!D21&gt;"",IF(S6&gt;0,T6/S6," ")," ")</f>
        <v xml:space="preserve"> </v>
      </c>
      <c r="W6" s="26"/>
      <c r="X6" s="30"/>
      <c r="Y6" s="31" t="str">
        <f>IF(Aanbod!D21&gt;"",IF(EXACT(Aanbod!D21, "pB"),Berekening!B6,IF(EXACT(Aanbod!D21, "Gvg"),Berekening!B6,IF(EXACT(Aanbod!D21, "Gvg-A"),Berekening!B6,IF(EXACT(Aanbod!D21, "Gvg-B"),Berekening!B6,0))))," ")</f>
        <v xml:space="preserve"> </v>
      </c>
      <c r="Z6" s="31" t="str">
        <f>IF(Aanbod!D21&gt;"",IF(EXACT(Aanbod!D21, "pB"),Aanbod!E21,IF(EXACT(Aanbod!D21, "Gvg"),Aanbod!E21,IF(EXACT(Aanbod!D21, "Gvg-A"),Aanbod!E21,IF(EXACT(Aanbod!D21, "Gvg-B"),Aanbod!E21,0))))," ")</f>
        <v xml:space="preserve"> </v>
      </c>
      <c r="AA6" s="31" t="str">
        <f>IF(Aanbod!D21&gt;"",IF($Y$203&gt;0,$X$1/$Y$203*Y6,0)," ")</f>
        <v xml:space="preserve"> </v>
      </c>
      <c r="AB6" s="29" t="str">
        <f>IF(Aanbod!D21&gt;"",IF(Z6&gt;0,AA6/Z6," ")," ")</f>
        <v xml:space="preserve"> </v>
      </c>
      <c r="AC6" s="32"/>
      <c r="AD6" s="26" t="str">
        <f>IF(Aanbod!D21&gt;"",ROW(AE6)-1," ")</f>
        <v xml:space="preserve"> </v>
      </c>
      <c r="AE6" t="str">
        <f>IF(Aanbod!D21&gt;"",Aanbod!D21," ")</f>
        <v xml:space="preserve"> </v>
      </c>
      <c r="AF6" s="9" t="str">
        <f>IF(Aanbod!D21&gt;"",Aanbod!E21," ")</f>
        <v xml:space="preserve"> </v>
      </c>
      <c r="AG6" t="str">
        <f>IF(Aanbod!D21&gt;"",Aanbod!F21," ")</f>
        <v xml:space="preserve"> </v>
      </c>
      <c r="AH6" s="33" t="str">
        <f>IF(Aanbod!D21&gt;"",Berekening!B6," ")</f>
        <v xml:space="preserve"> </v>
      </c>
      <c r="AI6" s="34" t="str">
        <f>IF(Aanbod!D21&gt;"",Berekening!H6+Berekening!N6+Berekening!T6+Berekening!AA6," ")</f>
        <v xml:space="preserve"> </v>
      </c>
      <c r="AJ6" s="35" t="str">
        <f>IF(Aanbod!D21&gt;"",IF((AI6-AF6)&gt;0,0,(AI6-AF6))," ")</f>
        <v xml:space="preserve"> </v>
      </c>
      <c r="AK6" s="35" t="str">
        <f>IF(Aanbod!D21&gt;"",IF((AI6-AF6)&gt;0,(AI6-AF6),0)," ")</f>
        <v xml:space="preserve"> </v>
      </c>
      <c r="AL6" s="35" t="str">
        <f>IF(Aanbod!D21&gt;"",IF(AK6&gt;0,Berekening!H6/AI6*AK6,0)," ")</f>
        <v xml:space="preserve"> </v>
      </c>
      <c r="AM6" s="35" t="str">
        <f>IF(Aanbod!D21&gt;"",IF(AK6&gt;0,Berekening!N6/AI6*AK6,0)," ")</f>
        <v xml:space="preserve"> </v>
      </c>
      <c r="AN6" s="35" t="str">
        <f>IF(Aanbod!D21&gt;"",IF(AK6&gt;0,Berekening!T6/AI6*AK6,0)," ")</f>
        <v xml:space="preserve"> </v>
      </c>
      <c r="AO6" s="33" t="str">
        <f>IF(Aanbod!D21&gt;"",IF(AK6&gt;0,Berekening!AA6/AI6*AK6,0)," ")</f>
        <v xml:space="preserve"> </v>
      </c>
      <c r="AQ6" t="s">
        <v>64</v>
      </c>
      <c r="AR6" s="9">
        <f>SUMIFS($AF$2:$AF$201,$AE$2:$AE$201,AQ6)</f>
        <v>0</v>
      </c>
      <c r="AS6" s="9">
        <f>SUMIFS(Berekening!$H$2:$H$201,$AE$2:$AE$201,AQ6)</f>
        <v>0</v>
      </c>
      <c r="AT6" s="9">
        <f>SUMIFS(Berekening!$N$2:$N$201,$AE$2:$AE$201,AQ6)</f>
        <v>0</v>
      </c>
      <c r="AU6" s="9">
        <f>SUMIFS(Berekening!$T$2:$T$201,$AE$2:$AE$201,AQ6)</f>
        <v>0</v>
      </c>
      <c r="AV6" s="9">
        <f>SUMIFS(Berekening!$AA$2:$AA$201,$AE$2:$AE$201,AQ6)</f>
        <v>0</v>
      </c>
      <c r="AW6" s="9"/>
      <c r="AX6" s="36"/>
      <c r="AY6" s="5"/>
      <c r="AZ6" s="5" t="str">
        <f>IF(Aanbod!D21&gt;"",IF(EXACT(AK6,0),IF(EXACT(Aanbod!D21, "pA"),Berekening!B6,IF(EXACT(Aanbod!D21, "Gvg-A"),Berekening!B6,IF(EXACT(Aanbod!D21, "Gvg"),Berekening!B6,0))),0)," ")</f>
        <v xml:space="preserve"> </v>
      </c>
      <c r="BA6" s="5" t="str">
        <f>IF(Aanbod!D21&gt;"",IF(EXACT(AK6,0),IF(EXACT(Aanbod!D21, "pA"),Aanbod!E21,IF(EXACT(Aanbod!D21, "Gvg-A"),Aanbod!E21,IF(EXACT(Aanbod!D21, "Gvg"),Aanbod!E21,0))),0)," ")</f>
        <v xml:space="preserve"> </v>
      </c>
      <c r="BB6" s="5" t="str">
        <f>IF(Aanbod!D21&gt;"",IF($AZ$203&gt;0,$AY$1/$AZ$203*AZ6,0)," ")</f>
        <v xml:space="preserve"> </v>
      </c>
      <c r="BC6" s="29" t="str">
        <f>IF(Aanbod!D21&gt;"",IF(BA6&gt;0,BB6/BA6," ")," ")</f>
        <v xml:space="preserve"> </v>
      </c>
      <c r="BD6" s="5"/>
      <c r="BE6" s="5"/>
      <c r="BF6" s="5" t="str">
        <f>IF(Aanbod!D21&gt;"",IF(EXACT(AK6,0),IF(EXACT(Aanbod!D21, "pB"),Berekening!B6,IF(EXACT(Aanbod!D21, "Gvg-B"),Berekening!B6,IF(EXACT(Aanbod!D21, "Gvg"),Berekening!B6,0))),0)," ")</f>
        <v xml:space="preserve"> </v>
      </c>
      <c r="BG6" s="5" t="str">
        <f>IF(Aanbod!D21&gt;"",IF(EXACT(AK6,0),IF(EXACT(Aanbod!D21, "pB"),Aanbod!E21,IF(EXACT(Aanbod!D21, "Gvg-B"),Aanbod!E21,IF(EXACT(Aanbod!D21, "Gvg"),Aanbod!E21,0))),0)," ")</f>
        <v xml:space="preserve"> </v>
      </c>
      <c r="BH6" s="9" t="str">
        <f>IF(Aanbod!D21&gt;"",IF($BF$203&gt;0,$BE$1/$BF$203*BF6,0)," ")</f>
        <v xml:space="preserve"> </v>
      </c>
      <c r="BI6" s="10" t="str">
        <f>IF(Aanbod!D21&gt;"",IF(BG6&gt;0,BH6/BG6," ")," ")</f>
        <v xml:space="preserve"> </v>
      </c>
      <c r="BJ6" s="26"/>
      <c r="BK6" s="30"/>
      <c r="BL6" s="31" t="str">
        <f>IF(Aanbod!D21&gt;"",IF(EXACT(AK6,0),IF(EXACT(Aanbod!D21, "pA"),Berekening!B6,IF(EXACT(Aanbod!D21, "Gvg"),Berekening!B6,IF(EXACT(Aanbod!D21, "Gvg-A"),Berekening!B6,IF(EXACT(Aanbod!D21, "Gvg-B"),Berekening!B6,0)))),0)," ")</f>
        <v xml:space="preserve"> </v>
      </c>
      <c r="BM6" s="31" t="str">
        <f>IF(Aanbod!D21&gt;"",IF(EXACT(AK6,0),IF(EXACT(Aanbod!D21, "pA"),Aanbod!E21,IF(EXACT(Aanbod!D21, "Gvg"),Aanbod!E21,IF(EXACT(Aanbod!D21, "Gvg-A"),Aanbod!E21,IF(EXACT(Aanbod!D21, "Gvg-B"),Aanbod!E21,0)))),0)," ")</f>
        <v xml:space="preserve"> </v>
      </c>
      <c r="BN6" s="31" t="str">
        <f>IF(Aanbod!D21&gt;"",IF($BL$203&gt;0,$BK$1/$BL$203*BL6,0)," ")</f>
        <v xml:space="preserve"> </v>
      </c>
      <c r="BO6" s="29" t="str">
        <f>IF(Aanbod!D21&gt;"",IF(BM6&gt;0,BN6/BM6," ")," ")</f>
        <v xml:space="preserve"> </v>
      </c>
      <c r="BQ6" s="26"/>
      <c r="BR6" s="30"/>
      <c r="BS6" s="31" t="str">
        <f>IF(Aanbod!D21&gt;"",IF(EXACT(AK6,0),IF(EXACT(Aanbod!D21, "pB"),Berekening!B6,IF(EXACT(Aanbod!D21, "Gvg"),Berekening!B6,IF(EXACT(Aanbod!D21, "Gvg-A"),Berekening!B6,IF(EXACT(Aanbod!D21, "Gvg-B"),Berekening!B6,0)))),0)," ")</f>
        <v xml:space="preserve"> </v>
      </c>
      <c r="BT6" s="31" t="str">
        <f>IF(Aanbod!D21&gt;"",IF(EXACT(AK6,0),IF(EXACT(Aanbod!D21, "pB"),Aanbod!E21,IF(EXACT(Aanbod!D21, "Gvg"),Aanbod!E21,IF(EXACT(Aanbod!D21, "Gvg-A"),Aanbod!E21,IF(EXACT(Aanbod!D21, "Gvg-B"),Aanbod!E21,0)))),0)," ")</f>
        <v xml:space="preserve"> </v>
      </c>
      <c r="BU6" s="31" t="str">
        <f>IF(Aanbod!D21&gt;"",IF($BS$203&gt;0,$BR$1/$BS$203*BS6,0)," ")</f>
        <v xml:space="preserve"> </v>
      </c>
      <c r="BV6" s="29" t="str">
        <f>IF(Aanbod!D21&gt;"",IF(BT6&gt;0,BU6/BT6," ")," ")</f>
        <v xml:space="preserve"> </v>
      </c>
      <c r="BX6" s="34" t="str">
        <f>IF(Aanbod!D21&gt;"",AI6-AK6+BB6+BH6+BN6+BU6," ")</f>
        <v xml:space="preserve"> </v>
      </c>
      <c r="BY6" s="35" t="str">
        <f>IF(Aanbod!D21&gt;"",IF((BX6-AF6)&gt;0,0,(BX6-AF6))," ")</f>
        <v xml:space="preserve"> </v>
      </c>
      <c r="BZ6" s="35" t="str">
        <f>IF(Aanbod!D21&gt;"",IF((BX6-AF6)&gt;0,(BX6-AF6),0)," ")</f>
        <v xml:space="preserve"> </v>
      </c>
      <c r="CA6" s="35" t="str">
        <f>IF(Aanbod!D21&gt;"",IF(BZ6&gt;0,(Berekening!H6+BB6)/BX6*BZ6,0)," ")</f>
        <v xml:space="preserve"> </v>
      </c>
      <c r="CB6" s="35" t="str">
        <f>IF(Aanbod!D21&gt;"",IF(BZ6&gt;0,(Berekening!N6+BH6)/BX6*BZ6,0)," ")</f>
        <v xml:space="preserve"> </v>
      </c>
      <c r="CC6" s="35" t="str">
        <f>IF(Aanbod!D21&gt;"",IF(BZ6&gt;0,(Berekening!T6+BN6)/BX6*BZ6,0)," ")</f>
        <v xml:space="preserve"> </v>
      </c>
      <c r="CD6" s="33" t="str">
        <f>IF(Aanbod!D21&gt;"",IF(BZ6&gt;0,Berekening!AA6/BX6*BZ6,0)," ")</f>
        <v xml:space="preserve"> </v>
      </c>
      <c r="CE6" s="35"/>
      <c r="CF6" t="s">
        <v>64</v>
      </c>
      <c r="CG6" s="9">
        <f t="shared" ref="CG6:CG9" si="0">SUMIFS($AF$2:$AF$201,$AE$2:$AE$201,CF6)</f>
        <v>0</v>
      </c>
      <c r="CH6" s="40">
        <f>SUMIFS(Berekening!$H$2:$H$201,$AE$2:$AE$201,CF6)-$AL$203+SUMIFS($BB$2:$BB$201,$AE$2:$AE$201,CF6)</f>
        <v>0</v>
      </c>
      <c r="CI6" s="9">
        <f>SUMIFS(Berekening!$N$2:$N$201,$AE$2:$AE$201,CF6)-$AM$203+SUMIFS($BH$2:$BH$201,$AE$2:$AE$201,CF6)</f>
        <v>0</v>
      </c>
      <c r="CJ6" s="9">
        <f>SUMIFS(Berekening!$T$2:$T$201,$AE$2:$AE$201,CF6)-SUMIFS(Berekening!$AN$2:$AN$201,$AE$2:$AE$201,CF6)+SUMIFS($BN$2:$BN$201,$AE$2:$AE$201,CF6)</f>
        <v>0</v>
      </c>
      <c r="CK6" s="9">
        <f>SUMIFS(Berekening!$AA$2:$AA$201,$AE$2:$AE$201,CF6)-SUMIFS(Berekening!$AO$2:$AO$201,$AE$2:$AE$201,CF6)+SUMIFS($BU$2:$BU$201,$AE$2:$AE$201,CF6)</f>
        <v>0</v>
      </c>
      <c r="CL6" s="9"/>
      <c r="CM6" s="36"/>
      <c r="CN6" s="5"/>
      <c r="CO6" s="5" t="str">
        <f>IF(Aanbod!D21&gt;"",IF(EXACT(BZ6,0),IF(EXACT(AK6,0),IF(EXACT(AE6, "pA"),AH6,IF(EXACT(AE6, "Gvg-A"),AH6,IF(EXACT(AE6, "Gvg"),AH6,0))),0),0)," ")</f>
        <v xml:space="preserve"> </v>
      </c>
      <c r="CP6" s="5" t="str">
        <f>IF(Aanbod!D21&gt;"",IF(EXACT(BZ6,0),IF(EXACT(AK6,0),IF(EXACT(AE6, "pA"),AF6,IF(EXACT(AE6, "Gvg-A"),AF6,IF(EXACT(AE6, "Gvg"),AF6,0))),0),0)," ")</f>
        <v xml:space="preserve"> </v>
      </c>
      <c r="CQ6" s="5" t="str">
        <f>IF(Aanbod!D21&gt;"",IF($CO$203&gt;0,$CN$1/$CO$203*CO6,0)," ")</f>
        <v xml:space="preserve"> </v>
      </c>
      <c r="CR6" s="29" t="str">
        <f>IF(Aanbod!D21&gt;"",IF(CP6&gt;0,CQ6/CP6," ")," ")</f>
        <v xml:space="preserve"> </v>
      </c>
      <c r="CS6" s="5"/>
      <c r="CT6" s="5"/>
      <c r="CU6" s="5" t="str">
        <f>IF(Aanbod!D21&gt;"",IF(EXACT(BZ6,0),IF(EXACT(AK6,0),IF(EXACT(AE6, "pB"),AH6,IF(EXACT(AE6, "Gvg-B"),AH6,IF(EXACT(AE6, "Gvg"),AH6,0))),0),0)," ")</f>
        <v xml:space="preserve"> </v>
      </c>
      <c r="CV6" s="5" t="str">
        <f>IF(Aanbod!D21&gt;"",IF(EXACT(BZ6,0),IF(EXACT(AK6,0),IF(EXACT(AE6, "pB"),AF6,IF(EXACT(AE6, "Gvg-B"),AF6,IF(EXACT(AE6, "Gvg"),AF6,0))),0),0)," ")</f>
        <v xml:space="preserve"> </v>
      </c>
      <c r="CW6" s="9" t="str">
        <f>IF(Aanbod!D21&gt;"",IF($CU$203&gt;0,$CT$1/$CU$203*CU6,0)," ")</f>
        <v xml:space="preserve"> </v>
      </c>
      <c r="CX6" s="10" t="str">
        <f>IF(Aanbod!D21&gt;"",IF(CV6&gt;0,CW6/CV6," ")," ")</f>
        <v xml:space="preserve"> </v>
      </c>
      <c r="CY6" s="26"/>
      <c r="CZ6" s="30"/>
      <c r="DA6" s="31" t="str">
        <f>IF(Aanbod!D21&gt;"",IF(EXACT(BZ6,0),IF(EXACT(AK6,0),IF(EXACT(AE6, "pA"),AH6,IF(EXACT(AE6, "Gvg"),AH6,IF(EXACT(AE6, "Gvg-A"),AH6,IF(EXACT(AE6, "Gvg-B"),AH6,0)))),0),0)," ")</f>
        <v xml:space="preserve"> </v>
      </c>
      <c r="DB6" s="31" t="str">
        <f>IF(Aanbod!D21&gt;"",IF(EXACT(BZ6,0),IF(EXACT(AK6,0),IF(EXACT(AE6, "pA"),AF6,IF(EXACT(AE6, "Gvg"),AF6,IF(EXACT(AE6, "Gvg-A"),AF6,IF(EXACT(AE6, "Gvg-B"),AF6,0)))),0),0)," ")</f>
        <v xml:space="preserve"> </v>
      </c>
      <c r="DC6" s="31" t="str">
        <f>IF(Aanbod!D21&gt;"",IF($DA$203&gt;0,$CZ$1/$DA$203*DA6,0)," ")</f>
        <v xml:space="preserve"> </v>
      </c>
      <c r="DD6" s="29" t="str">
        <f>IF(Aanbod!D21&gt;"",IF(DB6&gt;0,DC6/DB6," ")," ")</f>
        <v xml:space="preserve"> </v>
      </c>
      <c r="DF6" s="26"/>
      <c r="DG6" s="30"/>
      <c r="DH6" s="31" t="str">
        <f>IF(Aanbod!D21&gt;"",IF(EXACT(BZ6,0),IF(EXACT(AK6,0),IF(EXACT(AE6, "pB"),AH6,IF(EXACT(AE6, "Gvg"),AH6,IF(EXACT(AE6, "Gvg-A"),AH6,IF(EXACT(AE6, "Gvg-B"),AH6,0)))),0),0)," ")</f>
        <v xml:space="preserve"> </v>
      </c>
      <c r="DI6" s="31" t="str">
        <f>IF(Aanbod!D21&gt;"",IF(EXACT(BZ6,0),IF(EXACT(AK6,0),IF(EXACT(AE6, "pB"),AF6,IF(EXACT(AE6, "Gvg"),AF6,IF(EXACT(AE6, "Gvg-A"),AF6,IF(EXACT(AE6, "Gvg-B"),AF6,0)))),0),0)," ")</f>
        <v xml:space="preserve"> </v>
      </c>
      <c r="DJ6" s="31" t="str">
        <f>IF(Aanbod!D21&gt;"",IF($DH$203&gt;0,$DG$1/$DH$203*DH6,0)," ")</f>
        <v xml:space="preserve"> </v>
      </c>
      <c r="DK6" s="29" t="str">
        <f>IF(Aanbod!D21&gt;"",IF(DI6&gt;0,DJ6/DI6," ")," ")</f>
        <v xml:space="preserve"> </v>
      </c>
      <c r="DM6" s="37" t="str">
        <f>IF(Aanbod!D21&gt;"",BX6-BZ6+CQ6+CW6+DC6+DJ6," ")</f>
        <v xml:space="preserve"> </v>
      </c>
      <c r="DN6" s="35" t="str">
        <f>IF(Aanbod!D21&gt;"",IF((DM6-AF6)&gt;0,(DM6-AF6),0)," ")</f>
        <v xml:space="preserve"> </v>
      </c>
      <c r="DO6" s="35" t="str">
        <f>IF(Aanbod!D21&gt;"",IF(DN6&gt;0,(Berekening!H6+BB6+CQ6)/DM6*DN6,0)," ")</f>
        <v xml:space="preserve"> </v>
      </c>
      <c r="DP6" s="35" t="str">
        <f>IF(Aanbod!D21&gt;"",IF(DN6&gt;0,(Berekening!N6+BH6+CW6)/DM6*DN6,0)," ")</f>
        <v xml:space="preserve"> </v>
      </c>
      <c r="DQ6" s="35" t="str">
        <f>IF(Aanbod!D21&gt;"",IF(DN6&gt;0,(Berekening!T6+BN6+DC6)/DM6*DN6,0)," ")</f>
        <v xml:space="preserve"> </v>
      </c>
      <c r="DR6" s="33" t="str">
        <f>IF(Aanbod!D21&gt;"",IF(DN6&gt;0,(Berekening!AA6+BU6+DJ6)/DM6*DN6,0)," ")</f>
        <v xml:space="preserve"> </v>
      </c>
      <c r="DS6" s="35"/>
      <c r="DT6" s="38" t="str">
        <f>IF(Aanbod!D21&gt;"",ROUND((DM6-DN6),2)," ")</f>
        <v xml:space="preserve"> </v>
      </c>
      <c r="DU6" s="38" t="str">
        <f>IF(Aanbod!D21&gt;"",IF(DT6=C6,0.01,DT6),"")</f>
        <v/>
      </c>
      <c r="DV6" s="39" t="str">
        <f>IF(Aanbod!D21&gt;"",RANK(DU6,$DU$2:$DU$201) + COUNTIF($DU$2:DU6,DU6) -1," ")</f>
        <v xml:space="preserve"> </v>
      </c>
      <c r="DW6" s="35" t="str">
        <f>IF(Aanbod!D21&gt;"",IF($DV$203&lt;0,IF(DV6&lt;=ABS($DV$203),0.01,0),IF(DV6&lt;=ABS($DV$203),-0.01,0))," ")</f>
        <v xml:space="preserve"> </v>
      </c>
      <c r="DX6" s="35"/>
      <c r="DY6" s="28" t="str">
        <f>IF(Aanbod!D21&gt;"",DT6+DW6," ")</f>
        <v xml:space="preserve"> </v>
      </c>
    </row>
    <row r="7" spans="1:129" x14ac:dyDescent="0.25">
      <c r="A7" s="26" t="str">
        <f>Aanbod!A22</f>
        <v/>
      </c>
      <c r="B7" s="27" t="str">
        <f>IF(Aanbod!D22&gt;"",IF(EXACT(Aanbod!F22, "Preferent"),Aanbod!E22*2,IF(EXACT(Aanbod!F22, "Concurrent"),Aanbod!E22,0))," ")</f>
        <v xml:space="preserve"> </v>
      </c>
      <c r="C7" s="28" t="str">
        <f>IF(Aanbod!E22&gt;0,Aanbod!E22," ")</f>
        <v xml:space="preserve"> </v>
      </c>
      <c r="D7" s="5"/>
      <c r="E7" s="5"/>
      <c r="F7" s="5" t="str">
        <f>IF(Aanbod!D22&gt;"",IF(EXACT(Aanbod!D22, "pA"),Berekening!B7,IF(EXACT(Aanbod!D22, "Gvg-A"),Berekening!B7,IF(EXACT(Aanbod!D22, "Gvg"),Berekening!B7,0)))," ")</f>
        <v xml:space="preserve"> </v>
      </c>
      <c r="G7" s="5" t="str">
        <f>IF(Aanbod!D22&gt;"",IF(EXACT(Aanbod!D22, "pA"),Aanbod!E22,IF(EXACT(Aanbod!D22, "Gvg-A"),Aanbod!E22,IF(EXACT(Aanbod!D22, "Gvg"),Aanbod!E22,0)))," ")</f>
        <v xml:space="preserve"> </v>
      </c>
      <c r="H7" s="5" t="str">
        <f>IF(Aanbod!D22&gt;"",IF($F$203&gt;0,$E$1/$F$203*F7,0)," ")</f>
        <v xml:space="preserve"> </v>
      </c>
      <c r="I7" s="29" t="str">
        <f>IF(Aanbod!D22&gt;"",IF(G7&gt;0,H7/G7," ")," ")</f>
        <v xml:space="preserve"> </v>
      </c>
      <c r="J7" s="5"/>
      <c r="K7" s="5"/>
      <c r="L7" s="5" t="str">
        <f>IF(Aanbod!D22&gt;"",IF(EXACT(Aanbod!D22, "pB"),Berekening!B7,IF(EXACT(Aanbod!D22, "Gvg-B"),Berekening!B7,IF(EXACT(Aanbod!D22, "Gvg"),Berekening!B7,0)))," ")</f>
        <v xml:space="preserve"> </v>
      </c>
      <c r="M7" s="5" t="str">
        <f>IF(Aanbod!D22&gt;"",IF(EXACT(Aanbod!D22, "pB"),Aanbod!E22,IF(EXACT(Aanbod!D22, "Gvg-B"),Aanbod!E22,IF(EXACT(Aanbod!D22, "Gvg"),Aanbod!E22,0)))," ")</f>
        <v xml:space="preserve"> </v>
      </c>
      <c r="N7" s="9" t="str">
        <f>IF(Aanbod!D22&gt;"",IF($L$203&gt;0,$K$1/$L$203*L7,0)," ")</f>
        <v xml:space="preserve"> </v>
      </c>
      <c r="O7" s="10" t="str">
        <f>IF(Aanbod!D22&gt;"",IF(M7&gt;0,N7/M7," ")," ")</f>
        <v xml:space="preserve"> </v>
      </c>
      <c r="P7" s="26"/>
      <c r="Q7" s="30"/>
      <c r="R7" s="31" t="str">
        <f>IF(Aanbod!D22&gt;"",IF(EXACT(Aanbod!D22, "pA"),Berekening!B7,IF(EXACT(Aanbod!D22, "Gvg"),Berekening!B7,IF(EXACT(Aanbod!D22, "Gvg-A"),Berekening!B7,IF(EXACT(Aanbod!D22, "Gvg-B"),Berekening!B7,0))))," ")</f>
        <v xml:space="preserve"> </v>
      </c>
      <c r="S7" s="31" t="str">
        <f>IF(Aanbod!D22&gt;"",IF(EXACT(Aanbod!D22, "pA"),Aanbod!E22,IF(EXACT(Aanbod!D22, "Gvg"),Aanbod!E22,IF(EXACT(Aanbod!D22, "Gvg-A"),Aanbod!E22,IF(EXACT(Aanbod!D22, "Gvg-B"),Aanbod!E22,0))))," ")</f>
        <v xml:space="preserve"> </v>
      </c>
      <c r="T7" s="31" t="str">
        <f>IF(Aanbod!D22&gt;"",IF($R$203&gt;0,$Q$1/$R$203*R7,0)," ")</f>
        <v xml:space="preserve"> </v>
      </c>
      <c r="U7" s="29" t="str">
        <f>IF(Aanbod!D22&gt;"",IF(S7&gt;0,T7/S7," ")," ")</f>
        <v xml:space="preserve"> </v>
      </c>
      <c r="W7" s="26"/>
      <c r="X7" s="30"/>
      <c r="Y7" s="31" t="str">
        <f>IF(Aanbod!D22&gt;"",IF(EXACT(Aanbod!D22, "pB"),Berekening!B7,IF(EXACT(Aanbod!D22, "Gvg"),Berekening!B7,IF(EXACT(Aanbod!D22, "Gvg-A"),Berekening!B7,IF(EXACT(Aanbod!D22, "Gvg-B"),Berekening!B7,0))))," ")</f>
        <v xml:space="preserve"> </v>
      </c>
      <c r="Z7" s="31" t="str">
        <f>IF(Aanbod!D22&gt;"",IF(EXACT(Aanbod!D22, "pB"),Aanbod!E22,IF(EXACT(Aanbod!D22, "Gvg"),Aanbod!E22,IF(EXACT(Aanbod!D22, "Gvg-A"),Aanbod!E22,IF(EXACT(Aanbod!D22, "Gvg-B"),Aanbod!E22,0))))," ")</f>
        <v xml:space="preserve"> </v>
      </c>
      <c r="AA7" s="31" t="str">
        <f>IF(Aanbod!D22&gt;"",IF($Y$203&gt;0,$X$1/$Y$203*Y7,0)," ")</f>
        <v xml:space="preserve"> </v>
      </c>
      <c r="AB7" s="29" t="str">
        <f>IF(Aanbod!D22&gt;"",IF(Z7&gt;0,AA7/Z7," ")," ")</f>
        <v xml:space="preserve"> </v>
      </c>
      <c r="AC7" s="32"/>
      <c r="AD7" s="26" t="str">
        <f>IF(Aanbod!D22&gt;"",ROW(AE7)-1," ")</f>
        <v xml:space="preserve"> </v>
      </c>
      <c r="AE7" t="str">
        <f>IF(Aanbod!D22&gt;"",Aanbod!D22," ")</f>
        <v xml:space="preserve"> </v>
      </c>
      <c r="AF7" s="9" t="str">
        <f>IF(Aanbod!D22&gt;"",Aanbod!E22," ")</f>
        <v xml:space="preserve"> </v>
      </c>
      <c r="AG7" t="str">
        <f>IF(Aanbod!D22&gt;"",Aanbod!F22," ")</f>
        <v xml:space="preserve"> </v>
      </c>
      <c r="AH7" s="33" t="str">
        <f>IF(Aanbod!D22&gt;"",Berekening!B7," ")</f>
        <v xml:space="preserve"> </v>
      </c>
      <c r="AI7" s="34" t="str">
        <f>IF(Aanbod!D22&gt;"",Berekening!H7+Berekening!N7+Berekening!T7+Berekening!AA7," ")</f>
        <v xml:space="preserve"> </v>
      </c>
      <c r="AJ7" s="35" t="str">
        <f>IF(Aanbod!D22&gt;"",IF((AI7-AF7)&gt;0,0,(AI7-AF7))," ")</f>
        <v xml:space="preserve"> </v>
      </c>
      <c r="AK7" s="35" t="str">
        <f>IF(Aanbod!D22&gt;"",IF((AI7-AF7)&gt;0,(AI7-AF7),0)," ")</f>
        <v xml:space="preserve"> </v>
      </c>
      <c r="AL7" s="35" t="str">
        <f>IF(Aanbod!D22&gt;"",IF(AK7&gt;0,Berekening!H7/AI7*AK7,0)," ")</f>
        <v xml:space="preserve"> </v>
      </c>
      <c r="AM7" s="35" t="str">
        <f>IF(Aanbod!D22&gt;"",IF(AK7&gt;0,Berekening!N7/AI7*AK7,0)," ")</f>
        <v xml:space="preserve"> </v>
      </c>
      <c r="AN7" s="35" t="str">
        <f>IF(Aanbod!D22&gt;"",IF(AK7&gt;0,Berekening!T7/AI7*AK7,0)," ")</f>
        <v xml:space="preserve"> </v>
      </c>
      <c r="AO7" s="33" t="str">
        <f>IF(Aanbod!D22&gt;"",IF(AK7&gt;0,Berekening!AA7/AI7*AK7,0)," ")</f>
        <v xml:space="preserve"> </v>
      </c>
      <c r="AQ7" t="s">
        <v>65</v>
      </c>
      <c r="AR7" s="9">
        <f>SUMIFS($AF$2:$AF$201,$AE$2:$AE$201,AQ7)</f>
        <v>0</v>
      </c>
      <c r="AS7" s="9">
        <f>SUMIFS(Berekening!$H$2:$H$201,$AE$2:$AE$201,AQ7)</f>
        <v>0</v>
      </c>
      <c r="AT7" s="9">
        <f>SUMIFS(Berekening!$N$2:$N$201,$AE$2:$AE$201,AQ7)</f>
        <v>0</v>
      </c>
      <c r="AU7" s="9">
        <f>SUMIFS(Berekening!$T$2:$T$201,$AE$2:$AE$201,AQ7)</f>
        <v>0</v>
      </c>
      <c r="AV7" s="9">
        <f>SUMIFS(Berekening!$AA$2:$AA$201,$AE$2:$AE$201,AQ7)</f>
        <v>0</v>
      </c>
      <c r="AW7" s="9"/>
      <c r="AX7" s="36"/>
      <c r="AY7" s="5"/>
      <c r="AZ7" s="5" t="str">
        <f>IF(Aanbod!D22&gt;"",IF(EXACT(AK7,0),IF(EXACT(Aanbod!D22, "pA"),Berekening!B7,IF(EXACT(Aanbod!D22, "Gvg-A"),Berekening!B7,IF(EXACT(Aanbod!D22, "Gvg"),Berekening!B7,0))),0)," ")</f>
        <v xml:space="preserve"> </v>
      </c>
      <c r="BA7" s="5" t="str">
        <f>IF(Aanbod!D22&gt;"",IF(EXACT(AK7,0),IF(EXACT(Aanbod!D22, "pA"),Aanbod!E22,IF(EXACT(Aanbod!D22, "Gvg-A"),Aanbod!E22,IF(EXACT(Aanbod!D22, "Gvg"),Aanbod!E22,0))),0)," ")</f>
        <v xml:space="preserve"> </v>
      </c>
      <c r="BB7" s="5" t="str">
        <f>IF(Aanbod!D22&gt;"",IF($AZ$203&gt;0,$AY$1/$AZ$203*AZ7,0)," ")</f>
        <v xml:space="preserve"> </v>
      </c>
      <c r="BC7" s="29" t="str">
        <f>IF(Aanbod!D22&gt;"",IF(BA7&gt;0,BB7/BA7," ")," ")</f>
        <v xml:space="preserve"> </v>
      </c>
      <c r="BD7" s="5"/>
      <c r="BE7" s="5"/>
      <c r="BF7" s="5" t="str">
        <f>IF(Aanbod!D22&gt;"",IF(EXACT(AK7,0),IF(EXACT(Aanbod!D22, "pB"),Berekening!B7,IF(EXACT(Aanbod!D22, "Gvg-B"),Berekening!B7,IF(EXACT(Aanbod!D22, "Gvg"),Berekening!B7,0))),0)," ")</f>
        <v xml:space="preserve"> </v>
      </c>
      <c r="BG7" s="5" t="str">
        <f>IF(Aanbod!D22&gt;"",IF(EXACT(AK7,0),IF(EXACT(Aanbod!D22, "pB"),Aanbod!E22,IF(EXACT(Aanbod!D22, "Gvg-B"),Aanbod!E22,IF(EXACT(Aanbod!D22, "Gvg"),Aanbod!E22,0))),0)," ")</f>
        <v xml:space="preserve"> </v>
      </c>
      <c r="BH7" s="9" t="str">
        <f>IF(Aanbod!D22&gt;"",IF($BF$203&gt;0,$BE$1/$BF$203*BF7,0)," ")</f>
        <v xml:space="preserve"> </v>
      </c>
      <c r="BI7" s="10" t="str">
        <f>IF(Aanbod!D22&gt;"",IF(BG7&gt;0,BH7/BG7," ")," ")</f>
        <v xml:space="preserve"> </v>
      </c>
      <c r="BJ7" s="26"/>
      <c r="BK7" s="30"/>
      <c r="BL7" s="31" t="str">
        <f>IF(Aanbod!D22&gt;"",IF(EXACT(AK7,0),IF(EXACT(Aanbod!D22, "pA"),Berekening!B7,IF(EXACT(Aanbod!D22, "Gvg"),Berekening!B7,IF(EXACT(Aanbod!D22, "Gvg-A"),Berekening!B7,IF(EXACT(Aanbod!D22, "Gvg-B"),Berekening!B7,0)))),0)," ")</f>
        <v xml:space="preserve"> </v>
      </c>
      <c r="BM7" s="31" t="str">
        <f>IF(Aanbod!D22&gt;"",IF(EXACT(AK7,0),IF(EXACT(Aanbod!D22, "pA"),Aanbod!E22,IF(EXACT(Aanbod!D22, "Gvg"),Aanbod!E22,IF(EXACT(Aanbod!D22, "Gvg-A"),Aanbod!E22,IF(EXACT(Aanbod!D22, "Gvg-B"),Aanbod!E22,0)))),0)," ")</f>
        <v xml:space="preserve"> </v>
      </c>
      <c r="BN7" s="31" t="str">
        <f>IF(Aanbod!D22&gt;"",IF($BL$203&gt;0,$BK$1/$BL$203*BL7,0)," ")</f>
        <v xml:space="preserve"> </v>
      </c>
      <c r="BO7" s="29" t="str">
        <f>IF(Aanbod!D22&gt;"",IF(BM7&gt;0,BN7/BM7," ")," ")</f>
        <v xml:space="preserve"> </v>
      </c>
      <c r="BQ7" s="26"/>
      <c r="BR7" s="30"/>
      <c r="BS7" s="31" t="str">
        <f>IF(Aanbod!D22&gt;"",IF(EXACT(AK7,0),IF(EXACT(Aanbod!D22, "pB"),Berekening!B7,IF(EXACT(Aanbod!D22, "Gvg"),Berekening!B7,IF(EXACT(Aanbod!D22, "Gvg-A"),Berekening!B7,IF(EXACT(Aanbod!D22, "Gvg-B"),Berekening!B7,0)))),0)," ")</f>
        <v xml:space="preserve"> </v>
      </c>
      <c r="BT7" s="31" t="str">
        <f>IF(Aanbod!D22&gt;"",IF(EXACT(AK7,0),IF(EXACT(Aanbod!D22, "pB"),Aanbod!E22,IF(EXACT(Aanbod!D22, "Gvg"),Aanbod!E22,IF(EXACT(Aanbod!D22, "Gvg-A"),Aanbod!E22,IF(EXACT(Aanbod!D22, "Gvg-B"),Aanbod!E22,0)))),0)," ")</f>
        <v xml:space="preserve"> </v>
      </c>
      <c r="BU7" s="31" t="str">
        <f>IF(Aanbod!D22&gt;"",IF($BS$203&gt;0,$BR$1/$BS$203*BS7,0)," ")</f>
        <v xml:space="preserve"> </v>
      </c>
      <c r="BV7" s="29" t="str">
        <f>IF(Aanbod!D22&gt;"",IF(BT7&gt;0,BU7/BT7," ")," ")</f>
        <v xml:space="preserve"> </v>
      </c>
      <c r="BX7" s="34" t="str">
        <f>IF(Aanbod!D22&gt;"",AI7-AK7+BB7+BH7+BN7+BU7," ")</f>
        <v xml:space="preserve"> </v>
      </c>
      <c r="BY7" s="35" t="str">
        <f>IF(Aanbod!D22&gt;"",IF((BX7-AF7)&gt;0,0,(BX7-AF7))," ")</f>
        <v xml:space="preserve"> </v>
      </c>
      <c r="BZ7" s="35" t="str">
        <f>IF(Aanbod!D22&gt;"",IF((BX7-AF7)&gt;0,(BX7-AF7),0)," ")</f>
        <v xml:space="preserve"> </v>
      </c>
      <c r="CA7" s="35" t="str">
        <f>IF(Aanbod!D22&gt;"",IF(BZ7&gt;0,(Berekening!H7+BB7)/BX7*BZ7,0)," ")</f>
        <v xml:space="preserve"> </v>
      </c>
      <c r="CB7" s="35" t="str">
        <f>IF(Aanbod!D22&gt;"",IF(BZ7&gt;0,(Berekening!N7+BH7)/BX7*BZ7,0)," ")</f>
        <v xml:space="preserve"> </v>
      </c>
      <c r="CC7" s="35" t="str">
        <f>IF(Aanbod!D22&gt;"",IF(BZ7&gt;0,(Berekening!T7+BN7)/BX7*BZ7,0)," ")</f>
        <v xml:space="preserve"> </v>
      </c>
      <c r="CD7" s="33" t="str">
        <f>IF(Aanbod!D22&gt;"",IF(BZ7&gt;0,Berekening!AA7/BX7*BZ7,0)," ")</f>
        <v xml:space="preserve"> </v>
      </c>
      <c r="CE7" s="35"/>
      <c r="CF7" t="s">
        <v>65</v>
      </c>
      <c r="CG7" s="9">
        <f t="shared" si="0"/>
        <v>0</v>
      </c>
      <c r="CH7" s="40">
        <f>SUMIFS(Berekening!$H$2:$H$201,$AE$2:$AE$201,CF7)-$AL$203+SUMIFS($BB$2:$BB$201,$AE$2:$AE$201,CF7)</f>
        <v>0</v>
      </c>
      <c r="CI7" s="9">
        <f>SUMIFS(Berekening!$N$2:$N$201,$AE$2:$AE$201,CF7)-$AM$203+SUMIFS($BH$2:$BH$201,$AE$2:$AE$201,CF7)</f>
        <v>0</v>
      </c>
      <c r="CJ7" s="9">
        <f>SUMIFS(Berekening!$T$2:$T$201,$AE$2:$AE$201,CF7)-SUMIFS(Berekening!$AN$2:$AN$201,$AE$2:$AE$201,CF7)+SUMIFS($BN$2:$BN$201,$AE$2:$AE$201,CF7)</f>
        <v>0</v>
      </c>
      <c r="CK7" s="9">
        <f>SUMIFS(Berekening!$AA$2:$AA$201,$AE$2:$AE$201,CF7)-SUMIFS(Berekening!$AO$2:$AO$201,$AE$2:$AE$201,CF7)+SUMIFS($BU$2:$BU$201,$AE$2:$AE$201,CF7)</f>
        <v>0</v>
      </c>
      <c r="CL7" s="9"/>
      <c r="CM7" s="36"/>
      <c r="CN7" s="5"/>
      <c r="CO7" s="5" t="str">
        <f>IF(Aanbod!D22&gt;"",IF(EXACT(BZ7,0),IF(EXACT(AK7,0),IF(EXACT(AE7, "pA"),AH7,IF(EXACT(AE7, "Gvg-A"),AH7,IF(EXACT(AE7, "Gvg"),AH7,0))),0),0)," ")</f>
        <v xml:space="preserve"> </v>
      </c>
      <c r="CP7" s="5" t="str">
        <f>IF(Aanbod!D22&gt;"",IF(EXACT(BZ7,0),IF(EXACT(AK7,0),IF(EXACT(AE7, "pA"),AF7,IF(EXACT(AE7, "Gvg-A"),AF7,IF(EXACT(AE7, "Gvg"),AF7,0))),0),0)," ")</f>
        <v xml:space="preserve"> </v>
      </c>
      <c r="CQ7" s="5" t="str">
        <f>IF(Aanbod!D22&gt;"",IF($CO$203&gt;0,$CN$1/$CO$203*CO7,0)," ")</f>
        <v xml:space="preserve"> </v>
      </c>
      <c r="CR7" s="29" t="str">
        <f>IF(Aanbod!D22&gt;"",IF(CP7&gt;0,CQ7/CP7," ")," ")</f>
        <v xml:space="preserve"> </v>
      </c>
      <c r="CS7" s="5"/>
      <c r="CT7" s="5"/>
      <c r="CU7" s="5" t="str">
        <f>IF(Aanbod!D22&gt;"",IF(EXACT(BZ7,0),IF(EXACT(AK7,0),IF(EXACT(AE7, "pB"),AH7,IF(EXACT(AE7, "Gvg-B"),AH7,IF(EXACT(AE7, "Gvg"),AH7,0))),0),0)," ")</f>
        <v xml:space="preserve"> </v>
      </c>
      <c r="CV7" s="5" t="str">
        <f>IF(Aanbod!D22&gt;"",IF(EXACT(BZ7,0),IF(EXACT(AK7,0),IF(EXACT(AE7, "pB"),AF7,IF(EXACT(AE7, "Gvg-B"),AF7,IF(EXACT(AE7, "Gvg"),AF7,0))),0),0)," ")</f>
        <v xml:space="preserve"> </v>
      </c>
      <c r="CW7" s="9" t="str">
        <f>IF(Aanbod!D22&gt;"",IF($CU$203&gt;0,$CT$1/$CU$203*CU7,0)," ")</f>
        <v xml:space="preserve"> </v>
      </c>
      <c r="CX7" s="10" t="str">
        <f>IF(Aanbod!D22&gt;"",IF(CV7&gt;0,CW7/CV7," ")," ")</f>
        <v xml:space="preserve"> </v>
      </c>
      <c r="CY7" s="26"/>
      <c r="CZ7" s="30"/>
      <c r="DA7" s="31" t="str">
        <f>IF(Aanbod!D22&gt;"",IF(EXACT(BZ7,0),IF(EXACT(AK7,0),IF(EXACT(AE7, "pA"),AH7,IF(EXACT(AE7, "Gvg"),AH7,IF(EXACT(AE7, "Gvg-A"),AH7,IF(EXACT(AE7, "Gvg-B"),AH7,0)))),0),0)," ")</f>
        <v xml:space="preserve"> </v>
      </c>
      <c r="DB7" s="31" t="str">
        <f>IF(Aanbod!D22&gt;"",IF(EXACT(BZ7,0),IF(EXACT(AK7,0),IF(EXACT(AE7, "pA"),AF7,IF(EXACT(AE7, "Gvg"),AF7,IF(EXACT(AE7, "Gvg-A"),AF7,IF(EXACT(AE7, "Gvg-B"),AF7,0)))),0),0)," ")</f>
        <v xml:space="preserve"> </v>
      </c>
      <c r="DC7" s="31" t="str">
        <f>IF(Aanbod!D22&gt;"",IF($DA$203&gt;0,$CZ$1/$DA$203*DA7,0)," ")</f>
        <v xml:space="preserve"> </v>
      </c>
      <c r="DD7" s="29" t="str">
        <f>IF(Aanbod!D22&gt;"",IF(DB7&gt;0,DC7/DB7," ")," ")</f>
        <v xml:space="preserve"> </v>
      </c>
      <c r="DF7" s="26"/>
      <c r="DG7" s="30"/>
      <c r="DH7" s="31" t="str">
        <f>IF(Aanbod!D22&gt;"",IF(EXACT(BZ7,0),IF(EXACT(AK7,0),IF(EXACT(AE7, "pB"),AH7,IF(EXACT(AE7, "Gvg"),AH7,IF(EXACT(AE7, "Gvg-A"),AH7,IF(EXACT(AE7, "Gvg-B"),AH7,0)))),0),0)," ")</f>
        <v xml:space="preserve"> </v>
      </c>
      <c r="DI7" s="31" t="str">
        <f>IF(Aanbod!D22&gt;"",IF(EXACT(BZ7,0),IF(EXACT(AK7,0),IF(EXACT(AE7, "pB"),AF7,IF(EXACT(AE7, "Gvg"),AF7,IF(EXACT(AE7, "Gvg-A"),AF7,IF(EXACT(AE7, "Gvg-B"),AF7,0)))),0),0)," ")</f>
        <v xml:space="preserve"> </v>
      </c>
      <c r="DJ7" s="31" t="str">
        <f>IF(Aanbod!D22&gt;"",IF($DH$203&gt;0,$DG$1/$DH$203*DH7,0)," ")</f>
        <v xml:space="preserve"> </v>
      </c>
      <c r="DK7" s="29" t="str">
        <f>IF(Aanbod!D22&gt;"",IF(DI7&gt;0,DJ7/DI7," ")," ")</f>
        <v xml:space="preserve"> </v>
      </c>
      <c r="DM7" s="37" t="str">
        <f>IF(Aanbod!D22&gt;"",BX7-BZ7+CQ7+CW7+DC7+DJ7," ")</f>
        <v xml:space="preserve"> </v>
      </c>
      <c r="DN7" s="35" t="str">
        <f>IF(Aanbod!D22&gt;"",IF((DM7-AF7)&gt;0,(DM7-AF7),0)," ")</f>
        <v xml:space="preserve"> </v>
      </c>
      <c r="DO7" s="35" t="str">
        <f>IF(Aanbod!D22&gt;"",IF(DN7&gt;0,(Berekening!H7+BB7+CQ7)/DM7*DN7,0)," ")</f>
        <v xml:space="preserve"> </v>
      </c>
      <c r="DP7" s="35" t="str">
        <f>IF(Aanbod!D22&gt;"",IF(DN7&gt;0,(Berekening!N7+BH7+CW7)/DM7*DN7,0)," ")</f>
        <v xml:space="preserve"> </v>
      </c>
      <c r="DQ7" s="35" t="str">
        <f>IF(Aanbod!D22&gt;"",IF(DN7&gt;0,(Berekening!T7+BN7+DC7)/DM7*DN7,0)," ")</f>
        <v xml:space="preserve"> </v>
      </c>
      <c r="DR7" s="33" t="str">
        <f>IF(Aanbod!D22&gt;"",IF(DN7&gt;0,(Berekening!AA7+BU7+DJ7)/DM7*DN7,0)," ")</f>
        <v xml:space="preserve"> </v>
      </c>
      <c r="DS7" s="35"/>
      <c r="DT7" s="38" t="str">
        <f>IF(Aanbod!D22&gt;"",ROUND((DM7-DN7),2)," ")</f>
        <v xml:space="preserve"> </v>
      </c>
      <c r="DU7" s="38" t="str">
        <f>IF(Aanbod!D22&gt;"",IF(DT7=C7,0.01,DT7),"")</f>
        <v/>
      </c>
      <c r="DV7" s="39" t="str">
        <f>IF(Aanbod!D22&gt;"",RANK(DU7,$DU$2:$DU$201) + COUNTIF($DU$2:DU7,DU7) -1," ")</f>
        <v xml:space="preserve"> </v>
      </c>
      <c r="DW7" s="35" t="str">
        <f>IF(Aanbod!D22&gt;"",IF($DV$203&lt;0,IF(DV7&lt;=ABS($DV$203),0.01,0),IF(DV7&lt;=ABS($DV$203),-0.01,0))," ")</f>
        <v xml:space="preserve"> </v>
      </c>
      <c r="DX7" s="35"/>
      <c r="DY7" s="28" t="str">
        <f>IF(Aanbod!D22&gt;"",DT7+DW7," ")</f>
        <v xml:space="preserve"> </v>
      </c>
    </row>
    <row r="8" spans="1:129" x14ac:dyDescent="0.25">
      <c r="A8" s="26" t="str">
        <f>Aanbod!A23</f>
        <v/>
      </c>
      <c r="B8" s="27" t="str">
        <f>IF(Aanbod!D23&gt;"",IF(EXACT(Aanbod!F23, "Preferent"),Aanbod!E23*2,IF(EXACT(Aanbod!F23, "Concurrent"),Aanbod!E23,0))," ")</f>
        <v xml:space="preserve"> </v>
      </c>
      <c r="C8" s="28" t="str">
        <f>IF(Aanbod!E23&gt;0,Aanbod!E23," ")</f>
        <v xml:space="preserve"> </v>
      </c>
      <c r="D8" s="5"/>
      <c r="E8" s="5"/>
      <c r="F8" s="5" t="str">
        <f>IF(Aanbod!D23&gt;"",IF(EXACT(Aanbod!D23, "pA"),Berekening!B8,IF(EXACT(Aanbod!D23, "Gvg-A"),Berekening!B8,IF(EXACT(Aanbod!D23, "Gvg"),Berekening!B8,0)))," ")</f>
        <v xml:space="preserve"> </v>
      </c>
      <c r="G8" s="5" t="str">
        <f>IF(Aanbod!D23&gt;"",IF(EXACT(Aanbod!D23, "pA"),Aanbod!E23,IF(EXACT(Aanbod!D23, "Gvg-A"),Aanbod!E23,IF(EXACT(Aanbod!D23, "Gvg"),Aanbod!E23,0)))," ")</f>
        <v xml:space="preserve"> </v>
      </c>
      <c r="H8" s="5" t="str">
        <f>IF(Aanbod!D23&gt;"",IF($F$203&gt;0,$E$1/$F$203*F8,0)," ")</f>
        <v xml:space="preserve"> </v>
      </c>
      <c r="I8" s="29" t="str">
        <f>IF(Aanbod!D23&gt;"",IF(G8&gt;0,H8/G8," ")," ")</f>
        <v xml:space="preserve"> </v>
      </c>
      <c r="J8" s="5"/>
      <c r="K8" s="5"/>
      <c r="L8" s="5" t="str">
        <f>IF(Aanbod!D23&gt;"",IF(EXACT(Aanbod!D23, "pB"),Berekening!B8,IF(EXACT(Aanbod!D23, "Gvg-B"),Berekening!B8,IF(EXACT(Aanbod!D23, "Gvg"),Berekening!B8,0)))," ")</f>
        <v xml:space="preserve"> </v>
      </c>
      <c r="M8" s="5" t="str">
        <f>IF(Aanbod!D23&gt;"",IF(EXACT(Aanbod!D23, "pB"),Aanbod!E23,IF(EXACT(Aanbod!D23, "Gvg-B"),Aanbod!E23,IF(EXACT(Aanbod!D23, "Gvg"),Aanbod!E23,0)))," ")</f>
        <v xml:space="preserve"> </v>
      </c>
      <c r="N8" s="9" t="str">
        <f>IF(Aanbod!D23&gt;"",IF($L$203&gt;0,$K$1/$L$203*L8,0)," ")</f>
        <v xml:space="preserve"> </v>
      </c>
      <c r="O8" s="10" t="str">
        <f>IF(Aanbod!D23&gt;"",IF(M8&gt;0,N8/M8," ")," ")</f>
        <v xml:space="preserve"> </v>
      </c>
      <c r="P8" s="26"/>
      <c r="Q8" s="30"/>
      <c r="R8" s="31" t="str">
        <f>IF(Aanbod!D23&gt;"",IF(EXACT(Aanbod!D23, "pA"),Berekening!B8,IF(EXACT(Aanbod!D23, "Gvg"),Berekening!B8,IF(EXACT(Aanbod!D23, "Gvg-A"),Berekening!B8,IF(EXACT(Aanbod!D23, "Gvg-B"),Berekening!B8,0))))," ")</f>
        <v xml:space="preserve"> </v>
      </c>
      <c r="S8" s="31" t="str">
        <f>IF(Aanbod!D23&gt;"",IF(EXACT(Aanbod!D23, "pA"),Aanbod!E23,IF(EXACT(Aanbod!D23, "Gvg"),Aanbod!E23,IF(EXACT(Aanbod!D23, "Gvg-A"),Aanbod!E23,IF(EXACT(Aanbod!D23, "Gvg-B"),Aanbod!E23,0))))," ")</f>
        <v xml:space="preserve"> </v>
      </c>
      <c r="T8" s="31" t="str">
        <f>IF(Aanbod!D23&gt;"",IF($R$203&gt;0,$Q$1/$R$203*R8,0)," ")</f>
        <v xml:space="preserve"> </v>
      </c>
      <c r="U8" s="29" t="str">
        <f>IF(Aanbod!D23&gt;"",IF(S8&gt;0,T8/S8," ")," ")</f>
        <v xml:space="preserve"> </v>
      </c>
      <c r="W8" s="26"/>
      <c r="X8" s="30"/>
      <c r="Y8" s="31" t="str">
        <f>IF(Aanbod!D23&gt;"",IF(EXACT(Aanbod!D23, "pB"),Berekening!B8,IF(EXACT(Aanbod!D23, "Gvg"),Berekening!B8,IF(EXACT(Aanbod!D23, "Gvg-A"),Berekening!B8,IF(EXACT(Aanbod!D23, "Gvg-B"),Berekening!B8,0))))," ")</f>
        <v xml:space="preserve"> </v>
      </c>
      <c r="Z8" s="31" t="str">
        <f>IF(Aanbod!D23&gt;"",IF(EXACT(Aanbod!D23, "pB"),Aanbod!E23,IF(EXACT(Aanbod!D23, "Gvg"),Aanbod!E23,IF(EXACT(Aanbod!D23, "Gvg-A"),Aanbod!E23,IF(EXACT(Aanbod!D23, "Gvg-B"),Aanbod!E23,0))))," ")</f>
        <v xml:space="preserve"> </v>
      </c>
      <c r="AA8" s="31" t="str">
        <f>IF(Aanbod!D23&gt;"",IF($Y$203&gt;0,$X$1/$Y$203*Y8,0)," ")</f>
        <v xml:space="preserve"> </v>
      </c>
      <c r="AB8" s="29" t="str">
        <f>IF(Aanbod!D23&gt;"",IF(Z8&gt;0,AA8/Z8," ")," ")</f>
        <v xml:space="preserve"> </v>
      </c>
      <c r="AC8" s="32"/>
      <c r="AD8" s="26" t="str">
        <f>IF(Aanbod!D23&gt;"",ROW(AE8)-1," ")</f>
        <v xml:space="preserve"> </v>
      </c>
      <c r="AE8" t="str">
        <f>IF(Aanbod!D23&gt;"",Aanbod!D23," ")</f>
        <v xml:space="preserve"> </v>
      </c>
      <c r="AF8" s="9" t="str">
        <f>IF(Aanbod!D23&gt;"",Aanbod!E23," ")</f>
        <v xml:space="preserve"> </v>
      </c>
      <c r="AG8" t="str">
        <f>IF(Aanbod!D23&gt;"",Aanbod!F23," ")</f>
        <v xml:space="preserve"> </v>
      </c>
      <c r="AH8" s="33" t="str">
        <f>IF(Aanbod!D23&gt;"",Berekening!B8," ")</f>
        <v xml:space="preserve"> </v>
      </c>
      <c r="AI8" s="34" t="str">
        <f>IF(Aanbod!D23&gt;"",Berekening!H8+Berekening!N8+Berekening!T8+Berekening!AA8," ")</f>
        <v xml:space="preserve"> </v>
      </c>
      <c r="AJ8" s="35" t="str">
        <f>IF(Aanbod!D23&gt;"",IF((AI8-AF8)&gt;0,0,(AI8-AF8))," ")</f>
        <v xml:space="preserve"> </v>
      </c>
      <c r="AK8" s="35" t="str">
        <f>IF(Aanbod!D23&gt;"",IF((AI8-AF8)&gt;0,(AI8-AF8),0)," ")</f>
        <v xml:space="preserve"> </v>
      </c>
      <c r="AL8" s="35" t="str">
        <f>IF(Aanbod!D23&gt;"",IF(AK8&gt;0,Berekening!H8/AI8*AK8,0)," ")</f>
        <v xml:space="preserve"> </v>
      </c>
      <c r="AM8" s="35" t="str">
        <f>IF(Aanbod!D23&gt;"",IF(AK8&gt;0,Berekening!N8/AI8*AK8,0)," ")</f>
        <v xml:space="preserve"> </v>
      </c>
      <c r="AN8" s="35" t="str">
        <f>IF(Aanbod!D23&gt;"",IF(AK8&gt;0,Berekening!T8/AI8*AK8,0)," ")</f>
        <v xml:space="preserve"> </v>
      </c>
      <c r="AO8" s="33" t="str">
        <f>IF(Aanbod!D23&gt;"",IF(AK8&gt;0,Berekening!AA8/AI8*AK8,0)," ")</f>
        <v xml:space="preserve"> </v>
      </c>
      <c r="AQ8" t="s">
        <v>66</v>
      </c>
      <c r="AR8" s="9">
        <f>SUMIFS($AF$2:$AF$201,$AE$2:$AE$201,AQ8)</f>
        <v>0</v>
      </c>
      <c r="AS8" s="9">
        <f>SUMIFS(Berekening!$H$2:$H$201,$AE$2:$AE$201,AQ8)</f>
        <v>0</v>
      </c>
      <c r="AT8" s="9">
        <f>SUMIFS(Berekening!$N$2:$N$201,$AE$2:$AE$201,AQ8)</f>
        <v>0</v>
      </c>
      <c r="AU8" s="9">
        <f>SUMIFS(Berekening!$T$2:$T$201,$AE$2:$AE$201,AQ8)</f>
        <v>0</v>
      </c>
      <c r="AV8" s="9">
        <f>SUMIFS(Berekening!$AA$2:$AA$201,$AE$2:$AE$201,AQ8)</f>
        <v>0</v>
      </c>
      <c r="AW8" s="9"/>
      <c r="AX8" s="36"/>
      <c r="AY8" s="5"/>
      <c r="AZ8" s="5" t="str">
        <f>IF(Aanbod!D23&gt;"",IF(EXACT(AK8,0),IF(EXACT(Aanbod!D23, "pA"),Berekening!B8,IF(EXACT(Aanbod!D23, "Gvg-A"),Berekening!B8,IF(EXACT(Aanbod!D23, "Gvg"),Berekening!B8,0))),0)," ")</f>
        <v xml:space="preserve"> </v>
      </c>
      <c r="BA8" s="5" t="str">
        <f>IF(Aanbod!D23&gt;"",IF(EXACT(AK8,0),IF(EXACT(Aanbod!D23, "pA"),Aanbod!E23,IF(EXACT(Aanbod!D23, "Gvg-A"),Aanbod!E23,IF(EXACT(Aanbod!D23, "Gvg"),Aanbod!E23,0))),0)," ")</f>
        <v xml:space="preserve"> </v>
      </c>
      <c r="BB8" s="5" t="str">
        <f>IF(Aanbod!D23&gt;"",IF($AZ$203&gt;0,$AY$1/$AZ$203*AZ8,0)," ")</f>
        <v xml:space="preserve"> </v>
      </c>
      <c r="BC8" s="29" t="str">
        <f>IF(Aanbod!D23&gt;"",IF(BA8&gt;0,BB8/BA8," ")," ")</f>
        <v xml:space="preserve"> </v>
      </c>
      <c r="BD8" s="5"/>
      <c r="BE8" s="5"/>
      <c r="BF8" s="5" t="str">
        <f>IF(Aanbod!D23&gt;"",IF(EXACT(AK8,0),IF(EXACT(Aanbod!D23, "pB"),Berekening!B8,IF(EXACT(Aanbod!D23, "Gvg-B"),Berekening!B8,IF(EXACT(Aanbod!D23, "Gvg"),Berekening!B8,0))),0)," ")</f>
        <v xml:space="preserve"> </v>
      </c>
      <c r="BG8" s="5" t="str">
        <f>IF(Aanbod!D23&gt;"",IF(EXACT(AK8,0),IF(EXACT(Aanbod!D23, "pB"),Aanbod!E23,IF(EXACT(Aanbod!D23, "Gvg-B"),Aanbod!E23,IF(EXACT(Aanbod!D23, "Gvg"),Aanbod!E23,0))),0)," ")</f>
        <v xml:space="preserve"> </v>
      </c>
      <c r="BH8" s="9" t="str">
        <f>IF(Aanbod!D23&gt;"",IF($BF$203&gt;0,$BE$1/$BF$203*BF8,0)," ")</f>
        <v xml:space="preserve"> </v>
      </c>
      <c r="BI8" s="10" t="str">
        <f>IF(Aanbod!D23&gt;"",IF(BG8&gt;0,BH8/BG8," ")," ")</f>
        <v xml:space="preserve"> </v>
      </c>
      <c r="BJ8" s="26"/>
      <c r="BK8" s="30"/>
      <c r="BL8" s="31" t="str">
        <f>IF(Aanbod!D23&gt;"",IF(EXACT(AK8,0),IF(EXACT(Aanbod!D23, "pA"),Berekening!B8,IF(EXACT(Aanbod!D23, "Gvg"),Berekening!B8,IF(EXACT(Aanbod!D23, "Gvg-A"),Berekening!B8,IF(EXACT(Aanbod!D23, "Gvg-B"),Berekening!B8,0)))),0)," ")</f>
        <v xml:space="preserve"> </v>
      </c>
      <c r="BM8" s="31" t="str">
        <f>IF(Aanbod!D23&gt;"",IF(EXACT(AK8,0),IF(EXACT(Aanbod!D23, "pA"),Aanbod!E23,IF(EXACT(Aanbod!D23, "Gvg"),Aanbod!E23,IF(EXACT(Aanbod!D23, "Gvg-A"),Aanbod!E23,IF(EXACT(Aanbod!D23, "Gvg-B"),Aanbod!E23,0)))),0)," ")</f>
        <v xml:space="preserve"> </v>
      </c>
      <c r="BN8" s="31" t="str">
        <f>IF(Aanbod!D23&gt;"",IF($BL$203&gt;0,$BK$1/$BL$203*BL8,0)," ")</f>
        <v xml:space="preserve"> </v>
      </c>
      <c r="BO8" s="29" t="str">
        <f>IF(Aanbod!D23&gt;"",IF(BM8&gt;0,BN8/BM8," ")," ")</f>
        <v xml:space="preserve"> </v>
      </c>
      <c r="BQ8" s="26"/>
      <c r="BR8" s="30"/>
      <c r="BS8" s="31" t="str">
        <f>IF(Aanbod!D23&gt;"",IF(EXACT(AK8,0),IF(EXACT(Aanbod!D23, "pB"),Berekening!B8,IF(EXACT(Aanbod!D23, "Gvg"),Berekening!B8,IF(EXACT(Aanbod!D23, "Gvg-A"),Berekening!B8,IF(EXACT(Aanbod!D23, "Gvg-B"),Berekening!B8,0)))),0)," ")</f>
        <v xml:space="preserve"> </v>
      </c>
      <c r="BT8" s="31" t="str">
        <f>IF(Aanbod!D23&gt;"",IF(EXACT(AK8,0),IF(EXACT(Aanbod!D23, "pB"),Aanbod!E23,IF(EXACT(Aanbod!D23, "Gvg"),Aanbod!E23,IF(EXACT(Aanbod!D23, "Gvg-A"),Aanbod!E23,IF(EXACT(Aanbod!D23, "Gvg-B"),Aanbod!E23,0)))),0)," ")</f>
        <v xml:space="preserve"> </v>
      </c>
      <c r="BU8" s="31" t="str">
        <f>IF(Aanbod!D23&gt;"",IF($BS$203&gt;0,$BR$1/$BS$203*BS8,0)," ")</f>
        <v xml:space="preserve"> </v>
      </c>
      <c r="BV8" s="29" t="str">
        <f>IF(Aanbod!D23&gt;"",IF(BT8&gt;0,BU8/BT8," ")," ")</f>
        <v xml:space="preserve"> </v>
      </c>
      <c r="BX8" s="34" t="str">
        <f>IF(Aanbod!D23&gt;"",AI8-AK8+BB8+BH8+BN8+BU8," ")</f>
        <v xml:space="preserve"> </v>
      </c>
      <c r="BY8" s="35" t="str">
        <f>IF(Aanbod!D23&gt;"",IF((BX8-AF8)&gt;0,0,(BX8-AF8))," ")</f>
        <v xml:space="preserve"> </v>
      </c>
      <c r="BZ8" s="35" t="str">
        <f>IF(Aanbod!D23&gt;"",IF((BX8-AF8)&gt;0,(BX8-AF8),0)," ")</f>
        <v xml:space="preserve"> </v>
      </c>
      <c r="CA8" s="35" t="str">
        <f>IF(Aanbod!D23&gt;"",IF(BZ8&gt;0,(Berekening!H8+BB8)/BX8*BZ8,0)," ")</f>
        <v xml:space="preserve"> </v>
      </c>
      <c r="CB8" s="35" t="str">
        <f>IF(Aanbod!D23&gt;"",IF(BZ8&gt;0,(Berekening!N8+BH8)/BX8*BZ8,0)," ")</f>
        <v xml:space="preserve"> </v>
      </c>
      <c r="CC8" s="35" t="str">
        <f>IF(Aanbod!D23&gt;"",IF(BZ8&gt;0,(Berekening!T8+BN8)/BX8*BZ8,0)," ")</f>
        <v xml:space="preserve"> </v>
      </c>
      <c r="CD8" s="33" t="str">
        <f>IF(Aanbod!D23&gt;"",IF(BZ8&gt;0,Berekening!AA8/BX8*BZ8,0)," ")</f>
        <v xml:space="preserve"> </v>
      </c>
      <c r="CE8" s="35"/>
      <c r="CF8" t="s">
        <v>66</v>
      </c>
      <c r="CG8" s="9">
        <f t="shared" si="0"/>
        <v>0</v>
      </c>
      <c r="CH8" s="40">
        <f>SUMIFS(Berekening!$H$2:$H$201,$AE$2:$AE$201,CF8)-$AL$203+SUMIFS($BB$2:$BB$201,$AE$2:$AE$201,CF8)</f>
        <v>0</v>
      </c>
      <c r="CI8" s="9">
        <f>SUMIFS(Berekening!$N$2:$N$201,$AE$2:$AE$201,CF8)-$AM$203+SUMIFS($BH$2:$BH$201,$AE$2:$AE$201,CF8)</f>
        <v>0</v>
      </c>
      <c r="CJ8" s="9">
        <f>SUMIFS(Berekening!$T$2:$T$201,$AE$2:$AE$201,CF8)-SUMIFS(Berekening!$AN$2:$AN$201,$AE$2:$AE$201,CF8)+SUMIFS($BN$2:$BN$201,$AE$2:$AE$201,CF8)</f>
        <v>0</v>
      </c>
      <c r="CK8" s="9">
        <f>SUMIFS(Berekening!$AA$2:$AA$201,$AE$2:$AE$201,CF8)-SUMIFS(Berekening!$AO$2:$AO$201,$AE$2:$AE$201,CF8)+SUMIFS($BU$2:$BU$201,$AE$2:$AE$201,CF8)</f>
        <v>0</v>
      </c>
      <c r="CL8" s="9"/>
      <c r="CM8" s="36"/>
      <c r="CN8" s="5"/>
      <c r="CO8" s="5" t="str">
        <f>IF(Aanbod!D23&gt;"",IF(EXACT(BZ8,0),IF(EXACT(AK8,0),IF(EXACT(AE8, "pA"),AH8,IF(EXACT(AE8, "Gvg-A"),AH8,IF(EXACT(AE8, "Gvg"),AH8,0))),0),0)," ")</f>
        <v xml:space="preserve"> </v>
      </c>
      <c r="CP8" s="5" t="str">
        <f>IF(Aanbod!D23&gt;"",IF(EXACT(BZ8,0),IF(EXACT(AK8,0),IF(EXACT(AE8, "pA"),AF8,IF(EXACT(AE8, "Gvg-A"),AF8,IF(EXACT(AE8, "Gvg"),AF8,0))),0),0)," ")</f>
        <v xml:space="preserve"> </v>
      </c>
      <c r="CQ8" s="5" t="str">
        <f>IF(Aanbod!D23&gt;"",IF($CO$203&gt;0,$CN$1/$CO$203*CO8,0)," ")</f>
        <v xml:space="preserve"> </v>
      </c>
      <c r="CR8" s="29" t="str">
        <f>IF(Aanbod!D23&gt;"",IF(CP8&gt;0,CQ8/CP8," ")," ")</f>
        <v xml:space="preserve"> </v>
      </c>
      <c r="CS8" s="5"/>
      <c r="CT8" s="5"/>
      <c r="CU8" s="5" t="str">
        <f>IF(Aanbod!D23&gt;"",IF(EXACT(BZ8,0),IF(EXACT(AK8,0),IF(EXACT(AE8, "pB"),AH8,IF(EXACT(AE8, "Gvg-B"),AH8,IF(EXACT(AE8, "Gvg"),AH8,0))),0),0)," ")</f>
        <v xml:space="preserve"> </v>
      </c>
      <c r="CV8" s="5" t="str">
        <f>IF(Aanbod!D23&gt;"",IF(EXACT(BZ8,0),IF(EXACT(AK8,0),IF(EXACT(AE8, "pB"),AF8,IF(EXACT(AE8, "Gvg-B"),AF8,IF(EXACT(AE8, "Gvg"),AF8,0))),0),0)," ")</f>
        <v xml:space="preserve"> </v>
      </c>
      <c r="CW8" s="9" t="str">
        <f>IF(Aanbod!D23&gt;"",IF($CU$203&gt;0,$CT$1/$CU$203*CU8,0)," ")</f>
        <v xml:space="preserve"> </v>
      </c>
      <c r="CX8" s="10" t="str">
        <f>IF(Aanbod!D23&gt;"",IF(CV8&gt;0,CW8/CV8," ")," ")</f>
        <v xml:space="preserve"> </v>
      </c>
      <c r="CY8" s="26"/>
      <c r="CZ8" s="30"/>
      <c r="DA8" s="31" t="str">
        <f>IF(Aanbod!D23&gt;"",IF(EXACT(BZ8,0),IF(EXACT(AK8,0),IF(EXACT(AE8, "pA"),AH8,IF(EXACT(AE8, "Gvg"),AH8,IF(EXACT(AE8, "Gvg-A"),AH8,IF(EXACT(AE8, "Gvg-B"),AH8,0)))),0),0)," ")</f>
        <v xml:space="preserve"> </v>
      </c>
      <c r="DB8" s="31" t="str">
        <f>IF(Aanbod!D23&gt;"",IF(EXACT(BZ8,0),IF(EXACT(AK8,0),IF(EXACT(AE8, "pA"),AF8,IF(EXACT(AE8, "Gvg"),AF8,IF(EXACT(AE8, "Gvg-A"),AF8,IF(EXACT(AE8, "Gvg-B"),AF8,0)))),0),0)," ")</f>
        <v xml:space="preserve"> </v>
      </c>
      <c r="DC8" s="31" t="str">
        <f>IF(Aanbod!D23&gt;"",IF($DA$203&gt;0,$CZ$1/$DA$203*DA8,0)," ")</f>
        <v xml:space="preserve"> </v>
      </c>
      <c r="DD8" s="29" t="str">
        <f>IF(Aanbod!D23&gt;"",IF(DB8&gt;0,DC8/DB8," ")," ")</f>
        <v xml:space="preserve"> </v>
      </c>
      <c r="DF8" s="26"/>
      <c r="DG8" s="30"/>
      <c r="DH8" s="31" t="str">
        <f>IF(Aanbod!D23&gt;"",IF(EXACT(BZ8,0),IF(EXACT(AK8,0),IF(EXACT(AE8, "pB"),AH8,IF(EXACT(AE8, "Gvg"),AH8,IF(EXACT(AE8, "Gvg-A"),AH8,IF(EXACT(AE8, "Gvg-B"),AH8,0)))),0),0)," ")</f>
        <v xml:space="preserve"> </v>
      </c>
      <c r="DI8" s="31" t="str">
        <f>IF(Aanbod!D23&gt;"",IF(EXACT(BZ8,0),IF(EXACT(AK8,0),IF(EXACT(AE8, "pB"),AF8,IF(EXACT(AE8, "Gvg"),AF8,IF(EXACT(AE8, "Gvg-A"),AF8,IF(EXACT(AE8, "Gvg-B"),AF8,0)))),0),0)," ")</f>
        <v xml:space="preserve"> </v>
      </c>
      <c r="DJ8" s="31" t="str">
        <f>IF(Aanbod!D23&gt;"",IF($DH$203&gt;0,$DG$1/$DH$203*DH8,0)," ")</f>
        <v xml:space="preserve"> </v>
      </c>
      <c r="DK8" s="29" t="str">
        <f>IF(Aanbod!D23&gt;"",IF(DI8&gt;0,DJ8/DI8," ")," ")</f>
        <v xml:space="preserve"> </v>
      </c>
      <c r="DM8" s="37" t="str">
        <f>IF(Aanbod!D23&gt;"",BX8-BZ8+CQ8+CW8+DC8+DJ8," ")</f>
        <v xml:space="preserve"> </v>
      </c>
      <c r="DN8" s="35" t="str">
        <f>IF(Aanbod!D23&gt;"",IF((DM8-AF8)&gt;0,(DM8-AF8),0)," ")</f>
        <v xml:space="preserve"> </v>
      </c>
      <c r="DO8" s="35" t="str">
        <f>IF(Aanbod!D23&gt;"",IF(DN8&gt;0,(Berekening!H8+BB8+CQ8)/DM8*DN8,0)," ")</f>
        <v xml:space="preserve"> </v>
      </c>
      <c r="DP8" s="35" t="str">
        <f>IF(Aanbod!D23&gt;"",IF(DN8&gt;0,(Berekening!N8+BH8+CW8)/DM8*DN8,0)," ")</f>
        <v xml:space="preserve"> </v>
      </c>
      <c r="DQ8" s="35" t="str">
        <f>IF(Aanbod!D23&gt;"",IF(DN8&gt;0,(Berekening!T8+BN8+DC8)/DM8*DN8,0)," ")</f>
        <v xml:space="preserve"> </v>
      </c>
      <c r="DR8" s="33" t="str">
        <f>IF(Aanbod!D23&gt;"",IF(DN8&gt;0,(Berekening!AA8+BU8+DJ8)/DM8*DN8,0)," ")</f>
        <v xml:space="preserve"> </v>
      </c>
      <c r="DS8" s="35"/>
      <c r="DT8" s="38" t="str">
        <f>IF(Aanbod!D23&gt;"",ROUND((DM8-DN8),2)," ")</f>
        <v xml:space="preserve"> </v>
      </c>
      <c r="DU8" s="38" t="str">
        <f>IF(Aanbod!D23&gt;"",IF(DT8=C8,0.01,DT8),"")</f>
        <v/>
      </c>
      <c r="DV8" s="39" t="str">
        <f>IF(Aanbod!D23&gt;"",RANK(DU8,$DU$2:$DU$201) + COUNTIF($DU$2:DU8,DU8) -1," ")</f>
        <v xml:space="preserve"> </v>
      </c>
      <c r="DW8" s="35" t="str">
        <f>IF(Aanbod!D23&gt;"",IF($DV$203&lt;0,IF(DV8&lt;=ABS($DV$203),0.01,0),IF(DV8&lt;=ABS($DV$203),-0.01,0))," ")</f>
        <v xml:space="preserve"> </v>
      </c>
      <c r="DX8" s="35"/>
      <c r="DY8" s="28" t="str">
        <f>IF(Aanbod!D23&gt;"",DT8+DW8," ")</f>
        <v xml:space="preserve"> </v>
      </c>
    </row>
    <row r="9" spans="1:129" x14ac:dyDescent="0.25">
      <c r="A9" s="26" t="str">
        <f>Aanbod!A24</f>
        <v/>
      </c>
      <c r="B9" s="27" t="str">
        <f>IF(Aanbod!D24&gt;"",IF(EXACT(Aanbod!F24, "Preferent"),Aanbod!E24*2,IF(EXACT(Aanbod!F24, "Concurrent"),Aanbod!E24,0))," ")</f>
        <v xml:space="preserve"> </v>
      </c>
      <c r="C9" s="28" t="str">
        <f>IF(Aanbod!E24&gt;0,Aanbod!E24," ")</f>
        <v xml:space="preserve"> </v>
      </c>
      <c r="D9" s="5"/>
      <c r="E9" s="5"/>
      <c r="F9" s="5" t="str">
        <f>IF(Aanbod!D24&gt;"",IF(EXACT(Aanbod!D24, "pA"),Berekening!B9,IF(EXACT(Aanbod!D24, "Gvg-A"),Berekening!B9,IF(EXACT(Aanbod!D24, "Gvg"),Berekening!B9,0)))," ")</f>
        <v xml:space="preserve"> </v>
      </c>
      <c r="G9" s="5" t="str">
        <f>IF(Aanbod!D24&gt;"",IF(EXACT(Aanbod!D24, "pA"),Aanbod!E24,IF(EXACT(Aanbod!D24, "Gvg-A"),Aanbod!E24,IF(EXACT(Aanbod!D24, "Gvg"),Aanbod!E24,0)))," ")</f>
        <v xml:space="preserve"> </v>
      </c>
      <c r="H9" s="5" t="str">
        <f>IF(Aanbod!D24&gt;"",IF($F$203&gt;0,$E$1/$F$203*F9,0)," ")</f>
        <v xml:space="preserve"> </v>
      </c>
      <c r="I9" s="29" t="str">
        <f>IF(Aanbod!D24&gt;"",IF(G9&gt;0,H9/G9," ")," ")</f>
        <v xml:space="preserve"> </v>
      </c>
      <c r="J9" s="5"/>
      <c r="K9" s="5"/>
      <c r="L9" s="5" t="str">
        <f>IF(Aanbod!D24&gt;"",IF(EXACT(Aanbod!D24, "pB"),Berekening!B9,IF(EXACT(Aanbod!D24, "Gvg-B"),Berekening!B9,IF(EXACT(Aanbod!D24, "Gvg"),Berekening!B9,0)))," ")</f>
        <v xml:space="preserve"> </v>
      </c>
      <c r="M9" s="5" t="str">
        <f>IF(Aanbod!D24&gt;"",IF(EXACT(Aanbod!D24, "pB"),Aanbod!E24,IF(EXACT(Aanbod!D24, "Gvg-B"),Aanbod!E24,IF(EXACT(Aanbod!D24, "Gvg"),Aanbod!E24,0)))," ")</f>
        <v xml:space="preserve"> </v>
      </c>
      <c r="N9" s="9" t="str">
        <f>IF(Aanbod!D24&gt;"",IF($L$203&gt;0,$K$1/$L$203*L9,0)," ")</f>
        <v xml:space="preserve"> </v>
      </c>
      <c r="O9" s="10" t="str">
        <f>IF(Aanbod!D24&gt;"",IF(M9&gt;0,N9/M9," ")," ")</f>
        <v xml:space="preserve"> </v>
      </c>
      <c r="P9" s="26"/>
      <c r="Q9" s="30"/>
      <c r="R9" s="31" t="str">
        <f>IF(Aanbod!D24&gt;"",IF(EXACT(Aanbod!D24, "pA"),Berekening!B9,IF(EXACT(Aanbod!D24, "Gvg"),Berekening!B9,IF(EXACT(Aanbod!D24, "Gvg-A"),Berekening!B9,IF(EXACT(Aanbod!D24, "Gvg-B"),Berekening!B9,0))))," ")</f>
        <v xml:space="preserve"> </v>
      </c>
      <c r="S9" s="31" t="str">
        <f>IF(Aanbod!D24&gt;"",IF(EXACT(Aanbod!D24, "pA"),Aanbod!E24,IF(EXACT(Aanbod!D24, "Gvg"),Aanbod!E24,IF(EXACT(Aanbod!D24, "Gvg-A"),Aanbod!E24,IF(EXACT(Aanbod!D24, "Gvg-B"),Aanbod!E24,0))))," ")</f>
        <v xml:space="preserve"> </v>
      </c>
      <c r="T9" s="31" t="str">
        <f>IF(Aanbod!D24&gt;"",IF($R$203&gt;0,$Q$1/$R$203*R9,0)," ")</f>
        <v xml:space="preserve"> </v>
      </c>
      <c r="U9" s="29" t="str">
        <f>IF(Aanbod!D24&gt;"",IF(S9&gt;0,T9/S9," ")," ")</f>
        <v xml:space="preserve"> </v>
      </c>
      <c r="W9" s="26"/>
      <c r="X9" s="30"/>
      <c r="Y9" s="31" t="str">
        <f>IF(Aanbod!D24&gt;"",IF(EXACT(Aanbod!D24, "pB"),Berekening!B9,IF(EXACT(Aanbod!D24, "Gvg"),Berekening!B9,IF(EXACT(Aanbod!D24, "Gvg-A"),Berekening!B9,IF(EXACT(Aanbod!D24, "Gvg-B"),Berekening!B9,0))))," ")</f>
        <v xml:space="preserve"> </v>
      </c>
      <c r="Z9" s="31" t="str">
        <f>IF(Aanbod!D24&gt;"",IF(EXACT(Aanbod!D24, "pB"),Aanbod!E24,IF(EXACT(Aanbod!D24, "Gvg"),Aanbod!E24,IF(EXACT(Aanbod!D24, "Gvg-A"),Aanbod!E24,IF(EXACT(Aanbod!D24, "Gvg-B"),Aanbod!E24,0))))," ")</f>
        <v xml:space="preserve"> </v>
      </c>
      <c r="AA9" s="31" t="str">
        <f>IF(Aanbod!D24&gt;"",IF($Y$203&gt;0,$X$1/$Y$203*Y9,0)," ")</f>
        <v xml:space="preserve"> </v>
      </c>
      <c r="AB9" s="29" t="str">
        <f>IF(Aanbod!D24&gt;"",IF(Z9&gt;0,AA9/Z9," ")," ")</f>
        <v xml:space="preserve"> </v>
      </c>
      <c r="AC9" s="32"/>
      <c r="AD9" s="26" t="str">
        <f>IF(Aanbod!D24&gt;"",ROW(AE9)-1," ")</f>
        <v xml:space="preserve"> </v>
      </c>
      <c r="AE9" t="str">
        <f>IF(Aanbod!D24&gt;"",Aanbod!D24," ")</f>
        <v xml:space="preserve"> </v>
      </c>
      <c r="AF9" s="9" t="str">
        <f>IF(Aanbod!D24&gt;"",Aanbod!E24," ")</f>
        <v xml:space="preserve"> </v>
      </c>
      <c r="AG9" t="str">
        <f>IF(Aanbod!D24&gt;"",Aanbod!F24," ")</f>
        <v xml:space="preserve"> </v>
      </c>
      <c r="AH9" s="33" t="str">
        <f>IF(Aanbod!D24&gt;"",Berekening!B9," ")</f>
        <v xml:space="preserve"> </v>
      </c>
      <c r="AI9" s="34" t="str">
        <f>IF(Aanbod!D24&gt;"",Berekening!H9+Berekening!N9+Berekening!T9+Berekening!AA9," ")</f>
        <v xml:space="preserve"> </v>
      </c>
      <c r="AJ9" s="35" t="str">
        <f>IF(Aanbod!D24&gt;"",IF((AI9-AF9)&gt;0,0,(AI9-AF9))," ")</f>
        <v xml:space="preserve"> </v>
      </c>
      <c r="AK9" s="35" t="str">
        <f>IF(Aanbod!D24&gt;"",IF((AI9-AF9)&gt;0,(AI9-AF9),0)," ")</f>
        <v xml:space="preserve"> </v>
      </c>
      <c r="AL9" s="35" t="str">
        <f>IF(Aanbod!D24&gt;"",IF(AK9&gt;0,Berekening!H9/AI9*AK9,0)," ")</f>
        <v xml:space="preserve"> </v>
      </c>
      <c r="AM9" s="35" t="str">
        <f>IF(Aanbod!D24&gt;"",IF(AK9&gt;0,Berekening!N9/AI9*AK9,0)," ")</f>
        <v xml:space="preserve"> </v>
      </c>
      <c r="AN9" s="35" t="str">
        <f>IF(Aanbod!D24&gt;"",IF(AK9&gt;0,Berekening!T9/AI9*AK9,0)," ")</f>
        <v xml:space="preserve"> </v>
      </c>
      <c r="AO9" s="33" t="str">
        <f>IF(Aanbod!D24&gt;"",IF(AK9&gt;0,Berekening!AA9/AI9*AK9,0)," ")</f>
        <v xml:space="preserve"> </v>
      </c>
      <c r="AQ9" t="s">
        <v>67</v>
      </c>
      <c r="AR9" s="9">
        <f>SUMIFS($AF$2:$AF$201,$AE$2:$AE$201,AQ9)</f>
        <v>0</v>
      </c>
      <c r="AS9" s="9">
        <f>SUMIFS(Berekening!$H$2:$H$201,$AE$2:$AE$201,AQ9)</f>
        <v>0</v>
      </c>
      <c r="AT9" s="9">
        <f>SUMIFS(Berekening!$N$2:$N$201,$AE$2:$AE$201,AQ9)</f>
        <v>0</v>
      </c>
      <c r="AU9" s="9">
        <f>SUMIFS(Berekening!$T$2:$T$201,$AE$2:$AE$201,AQ9)</f>
        <v>0</v>
      </c>
      <c r="AV9" s="9">
        <f>SUMIFS(Berekening!$AA$2:$AA$201,$AE$2:$AE$201,AQ9)</f>
        <v>0</v>
      </c>
      <c r="AX9" s="36"/>
      <c r="AY9" s="5"/>
      <c r="AZ9" s="5" t="str">
        <f>IF(Aanbod!D24&gt;"",IF(EXACT(AK9,0),IF(EXACT(Aanbod!D24, "pA"),Berekening!B9,IF(EXACT(Aanbod!D24, "Gvg-A"),Berekening!B9,IF(EXACT(Aanbod!D24, "Gvg"),Berekening!B9,0))),0)," ")</f>
        <v xml:space="preserve"> </v>
      </c>
      <c r="BA9" s="5" t="str">
        <f>IF(Aanbod!D24&gt;"",IF(EXACT(AK9,0),IF(EXACT(Aanbod!D24, "pA"),Aanbod!E24,IF(EXACT(Aanbod!D24, "Gvg-A"),Aanbod!E24,IF(EXACT(Aanbod!D24, "Gvg"),Aanbod!E24,0))),0)," ")</f>
        <v xml:space="preserve"> </v>
      </c>
      <c r="BB9" s="5" t="str">
        <f>IF(Aanbod!D24&gt;"",IF($AZ$203&gt;0,$AY$1/$AZ$203*AZ9,0)," ")</f>
        <v xml:space="preserve"> </v>
      </c>
      <c r="BC9" s="29" t="str">
        <f>IF(Aanbod!D24&gt;"",IF(BA9&gt;0,BB9/BA9," ")," ")</f>
        <v xml:space="preserve"> </v>
      </c>
      <c r="BD9" s="5"/>
      <c r="BE9" s="5"/>
      <c r="BF9" s="5" t="str">
        <f>IF(Aanbod!D24&gt;"",IF(EXACT(AK9,0),IF(EXACT(Aanbod!D24, "pB"),Berekening!B9,IF(EXACT(Aanbod!D24, "Gvg-B"),Berekening!B9,IF(EXACT(Aanbod!D24, "Gvg"),Berekening!B9,0))),0)," ")</f>
        <v xml:space="preserve"> </v>
      </c>
      <c r="BG9" s="5" t="str">
        <f>IF(Aanbod!D24&gt;"",IF(EXACT(AK9,0),IF(EXACT(Aanbod!D24, "pB"),Aanbod!E24,IF(EXACT(Aanbod!D24, "Gvg-B"),Aanbod!E24,IF(EXACT(Aanbod!D24, "Gvg"),Aanbod!E24,0))),0)," ")</f>
        <v xml:space="preserve"> </v>
      </c>
      <c r="BH9" s="9" t="str">
        <f>IF(Aanbod!D24&gt;"",IF($BF$203&gt;0,$BE$1/$BF$203*BF9,0)," ")</f>
        <v xml:space="preserve"> </v>
      </c>
      <c r="BI9" s="10" t="str">
        <f>IF(Aanbod!D24&gt;"",IF(BG9&gt;0,BH9/BG9," ")," ")</f>
        <v xml:space="preserve"> </v>
      </c>
      <c r="BJ9" s="26"/>
      <c r="BK9" s="30"/>
      <c r="BL9" s="31" t="str">
        <f>IF(Aanbod!D24&gt;"",IF(EXACT(AK9,0),IF(EXACT(Aanbod!D24, "pA"),Berekening!B9,IF(EXACT(Aanbod!D24, "Gvg"),Berekening!B9,IF(EXACT(Aanbod!D24, "Gvg-A"),Berekening!B9,IF(EXACT(Aanbod!D24, "Gvg-B"),Berekening!B9,0)))),0)," ")</f>
        <v xml:space="preserve"> </v>
      </c>
      <c r="BM9" s="31" t="str">
        <f>IF(Aanbod!D24&gt;"",IF(EXACT(AK9,0),IF(EXACT(Aanbod!D24, "pA"),Aanbod!E24,IF(EXACT(Aanbod!D24, "Gvg"),Aanbod!E24,IF(EXACT(Aanbod!D24, "Gvg-A"),Aanbod!E24,IF(EXACT(Aanbod!D24, "Gvg-B"),Aanbod!E24,0)))),0)," ")</f>
        <v xml:space="preserve"> </v>
      </c>
      <c r="BN9" s="31" t="str">
        <f>IF(Aanbod!D24&gt;"",IF($BL$203&gt;0,$BK$1/$BL$203*BL9,0)," ")</f>
        <v xml:space="preserve"> </v>
      </c>
      <c r="BO9" s="29" t="str">
        <f>IF(Aanbod!D24&gt;"",IF(BM9&gt;0,BN9/BM9," ")," ")</f>
        <v xml:space="preserve"> </v>
      </c>
      <c r="BQ9" s="26"/>
      <c r="BR9" s="30"/>
      <c r="BS9" s="31" t="str">
        <f>IF(Aanbod!D24&gt;"",IF(EXACT(AK9,0),IF(EXACT(Aanbod!D24, "pB"),Berekening!B9,IF(EXACT(Aanbod!D24, "Gvg"),Berekening!B9,IF(EXACT(Aanbod!D24, "Gvg-A"),Berekening!B9,IF(EXACT(Aanbod!D24, "Gvg-B"),Berekening!B9,0)))),0)," ")</f>
        <v xml:space="preserve"> </v>
      </c>
      <c r="BT9" s="31" t="str">
        <f>IF(Aanbod!D24&gt;"",IF(EXACT(AK9,0),IF(EXACT(Aanbod!D24, "pB"),Aanbod!E24,IF(EXACT(Aanbod!D24, "Gvg"),Aanbod!E24,IF(EXACT(Aanbod!D24, "Gvg-A"),Aanbod!E24,IF(EXACT(Aanbod!D24, "Gvg-B"),Aanbod!E24,0)))),0)," ")</f>
        <v xml:space="preserve"> </v>
      </c>
      <c r="BU9" s="31" t="str">
        <f>IF(Aanbod!D24&gt;"",IF($BS$203&gt;0,$BR$1/$BS$203*BS9,0)," ")</f>
        <v xml:space="preserve"> </v>
      </c>
      <c r="BV9" s="29" t="str">
        <f>IF(Aanbod!D24&gt;"",IF(BT9&gt;0,BU9/BT9," ")," ")</f>
        <v xml:space="preserve"> </v>
      </c>
      <c r="BX9" s="34" t="str">
        <f>IF(Aanbod!D24&gt;"",AI9-AK9+BB9+BH9+BN9+BU9," ")</f>
        <v xml:space="preserve"> </v>
      </c>
      <c r="BY9" s="35" t="str">
        <f>IF(Aanbod!D24&gt;"",IF((BX9-AF9)&gt;0,0,(BX9-AF9))," ")</f>
        <v xml:space="preserve"> </v>
      </c>
      <c r="BZ9" s="35" t="str">
        <f>IF(Aanbod!D24&gt;"",IF((BX9-AF9)&gt;0,(BX9-AF9),0)," ")</f>
        <v xml:space="preserve"> </v>
      </c>
      <c r="CA9" s="35" t="str">
        <f>IF(Aanbod!D24&gt;"",IF(BZ9&gt;0,(Berekening!H9+BB9)/BX9*BZ9,0)," ")</f>
        <v xml:space="preserve"> </v>
      </c>
      <c r="CB9" s="35" t="str">
        <f>IF(Aanbod!D24&gt;"",IF(BZ9&gt;0,(Berekening!N9+BH9)/BX9*BZ9,0)," ")</f>
        <v xml:space="preserve"> </v>
      </c>
      <c r="CC9" s="35" t="str">
        <f>IF(Aanbod!D24&gt;"",IF(BZ9&gt;0,(Berekening!T9+BN9)/BX9*BZ9,0)," ")</f>
        <v xml:space="preserve"> </v>
      </c>
      <c r="CD9" s="33" t="str">
        <f>IF(Aanbod!D24&gt;"",IF(BZ9&gt;0,Berekening!AA9/BX9*BZ9,0)," ")</f>
        <v xml:space="preserve"> </v>
      </c>
      <c r="CE9" s="35"/>
      <c r="CF9" t="s">
        <v>67</v>
      </c>
      <c r="CG9" s="9">
        <f t="shared" si="0"/>
        <v>0</v>
      </c>
      <c r="CH9" s="40">
        <f>SUMIFS(Berekening!$H$2:$H$201,$AE$2:$AE$201,CF9)-$AL$203+SUMIFS($BB$2:$BB$201,$AE$2:$AE$201,CF9)</f>
        <v>0</v>
      </c>
      <c r="CI9" s="9">
        <f>SUMIFS(Berekening!$N$2:$N$201,$AE$2:$AE$201,CF9)-$AM$203+SUMIFS($BH$2:$BH$201,$AE$2:$AE$201,CF9)</f>
        <v>0</v>
      </c>
      <c r="CJ9" s="9">
        <f>SUMIFS(Berekening!$T$2:$T$201,$AE$2:$AE$201,CF9)-SUMIFS(Berekening!$AN$2:$AN$201,$AE$2:$AE$201,CF9)+SUMIFS($BN$2:$BN$201,$AE$2:$AE$201,CF9)</f>
        <v>0</v>
      </c>
      <c r="CK9" s="9">
        <f>SUMIFS(Berekening!$AA$2:$AA$201,$AE$2:$AE$201,CF9)-SUMIFS(Berekening!$AO$2:$AO$201,$AE$2:$AE$201,CF9)+SUMIFS($BU$2:$BU$201,$AE$2:$AE$201,CF9)</f>
        <v>0</v>
      </c>
      <c r="CM9" s="36"/>
      <c r="CN9" s="5"/>
      <c r="CO9" s="5" t="str">
        <f>IF(Aanbod!D24&gt;"",IF(EXACT(BZ9,0),IF(EXACT(AK9,0),IF(EXACT(AE9, "pA"),AH9,IF(EXACT(AE9, "Gvg-A"),AH9,IF(EXACT(AE9, "Gvg"),AH9,0))),0),0)," ")</f>
        <v xml:space="preserve"> </v>
      </c>
      <c r="CP9" s="5" t="str">
        <f>IF(Aanbod!D24&gt;"",IF(EXACT(BZ9,0),IF(EXACT(AK9,0),IF(EXACT(AE9, "pA"),AF9,IF(EXACT(AE9, "Gvg-A"),AF9,IF(EXACT(AE9, "Gvg"),AF9,0))),0),0)," ")</f>
        <v xml:space="preserve"> </v>
      </c>
      <c r="CQ9" s="5" t="str">
        <f>IF(Aanbod!D24&gt;"",IF($CO$203&gt;0,$CN$1/$CO$203*CO9,0)," ")</f>
        <v xml:space="preserve"> </v>
      </c>
      <c r="CR9" s="29" t="str">
        <f>IF(Aanbod!D24&gt;"",IF(CP9&gt;0,CQ9/CP9," ")," ")</f>
        <v xml:space="preserve"> </v>
      </c>
      <c r="CS9" s="5"/>
      <c r="CT9" s="5"/>
      <c r="CU9" s="5" t="str">
        <f>IF(Aanbod!D24&gt;"",IF(EXACT(BZ9,0),IF(EXACT(AK9,0),IF(EXACT(AE9, "pB"),AH9,IF(EXACT(AE9, "Gvg-B"),AH9,IF(EXACT(AE9, "Gvg"),AH9,0))),0),0)," ")</f>
        <v xml:space="preserve"> </v>
      </c>
      <c r="CV9" s="5" t="str">
        <f>IF(Aanbod!D24&gt;"",IF(EXACT(BZ9,0),IF(EXACT(AK9,0),IF(EXACT(AE9, "pB"),AF9,IF(EXACT(AE9, "Gvg-B"),AF9,IF(EXACT(AE9, "Gvg"),AF9,0))),0),0)," ")</f>
        <v xml:space="preserve"> </v>
      </c>
      <c r="CW9" s="9" t="str">
        <f>IF(Aanbod!D24&gt;"",IF($CU$203&gt;0,$CT$1/$CU$203*CU9,0)," ")</f>
        <v xml:space="preserve"> </v>
      </c>
      <c r="CX9" s="10" t="str">
        <f>IF(Aanbod!D24&gt;"",IF(CV9&gt;0,CW9/CV9," ")," ")</f>
        <v xml:space="preserve"> </v>
      </c>
      <c r="CY9" s="26"/>
      <c r="CZ9" s="30"/>
      <c r="DA9" s="31" t="str">
        <f>IF(Aanbod!D24&gt;"",IF(EXACT(BZ9,0),IF(EXACT(AK9,0),IF(EXACT(AE9, "pA"),AH9,IF(EXACT(AE9, "Gvg"),AH9,IF(EXACT(AE9, "Gvg-A"),AH9,IF(EXACT(AE9, "Gvg-B"),AH9,0)))),0),0)," ")</f>
        <v xml:space="preserve"> </v>
      </c>
      <c r="DB9" s="31" t="str">
        <f>IF(Aanbod!D24&gt;"",IF(EXACT(BZ9,0),IF(EXACT(AK9,0),IF(EXACT(AE9, "pA"),AF9,IF(EXACT(AE9, "Gvg"),AF9,IF(EXACT(AE9, "Gvg-A"),AF9,IF(EXACT(AE9, "Gvg-B"),AF9,0)))),0),0)," ")</f>
        <v xml:space="preserve"> </v>
      </c>
      <c r="DC9" s="31" t="str">
        <f>IF(Aanbod!D24&gt;"",IF($DA$203&gt;0,$CZ$1/$DA$203*DA9,0)," ")</f>
        <v xml:space="preserve"> </v>
      </c>
      <c r="DD9" s="29" t="str">
        <f>IF(Aanbod!D24&gt;"",IF(DB9&gt;0,DC9/DB9," ")," ")</f>
        <v xml:space="preserve"> </v>
      </c>
      <c r="DF9" s="26"/>
      <c r="DG9" s="30"/>
      <c r="DH9" s="31" t="str">
        <f>IF(Aanbod!D24&gt;"",IF(EXACT(BZ9,0),IF(EXACT(AK9,0),IF(EXACT(AE9, "pB"),AH9,IF(EXACT(AE9, "Gvg"),AH9,IF(EXACT(AE9, "Gvg-A"),AH9,IF(EXACT(AE9, "Gvg-B"),AH9,0)))),0),0)," ")</f>
        <v xml:space="preserve"> </v>
      </c>
      <c r="DI9" s="31" t="str">
        <f>IF(Aanbod!D24&gt;"",IF(EXACT(BZ9,0),IF(EXACT(AK9,0),IF(EXACT(AE9, "pB"),AF9,IF(EXACT(AE9, "Gvg"),AF9,IF(EXACT(AE9, "Gvg-A"),AF9,IF(EXACT(AE9, "Gvg-B"),AF9,0)))),0),0)," ")</f>
        <v xml:space="preserve"> </v>
      </c>
      <c r="DJ9" s="31" t="str">
        <f>IF(Aanbod!D24&gt;"",IF($DH$203&gt;0,$DG$1/$DH$203*DH9,0)," ")</f>
        <v xml:space="preserve"> </v>
      </c>
      <c r="DK9" s="29" t="str">
        <f>IF(Aanbod!D24&gt;"",IF(DI9&gt;0,DJ9/DI9," ")," ")</f>
        <v xml:space="preserve"> </v>
      </c>
      <c r="DM9" s="37" t="str">
        <f>IF(Aanbod!D24&gt;"",BX9-BZ9+CQ9+CW9+DC9+DJ9," ")</f>
        <v xml:space="preserve"> </v>
      </c>
      <c r="DN9" s="35" t="str">
        <f>IF(Aanbod!D24&gt;"",IF((DM9-AF9)&gt;0,(DM9-AF9),0)," ")</f>
        <v xml:space="preserve"> </v>
      </c>
      <c r="DO9" s="35" t="str">
        <f>IF(Aanbod!D24&gt;"",IF(DN9&gt;0,(Berekening!H9+BB9+CQ9)/DM9*DN9,0)," ")</f>
        <v xml:space="preserve"> </v>
      </c>
      <c r="DP9" s="35" t="str">
        <f>IF(Aanbod!D24&gt;"",IF(DN9&gt;0,(Berekening!N9+BH9+CW9)/DM9*DN9,0)," ")</f>
        <v xml:space="preserve"> </v>
      </c>
      <c r="DQ9" s="35" t="str">
        <f>IF(Aanbod!D24&gt;"",IF(DN9&gt;0,(Berekening!T9+BN9+DC9)/DM9*DN9,0)," ")</f>
        <v xml:space="preserve"> </v>
      </c>
      <c r="DR9" s="33" t="str">
        <f>IF(Aanbod!D24&gt;"",IF(DN9&gt;0,(Berekening!AA9+BU9+DJ9)/DM9*DN9,0)," ")</f>
        <v xml:space="preserve"> </v>
      </c>
      <c r="DS9" s="35"/>
      <c r="DT9" s="38" t="str">
        <f>IF(Aanbod!D24&gt;"",ROUND((DM9-DN9),2)," ")</f>
        <v xml:space="preserve"> </v>
      </c>
      <c r="DU9" s="38" t="str">
        <f>IF(Aanbod!D24&gt;"",IF(DT9=C9,0.01,DT9),"")</f>
        <v/>
      </c>
      <c r="DV9" s="39" t="str">
        <f>IF(Aanbod!D24&gt;"",RANK(DU9,$DU$2:$DU$201) + COUNTIF($DU$2:DU9,DU9) -1," ")</f>
        <v xml:space="preserve"> </v>
      </c>
      <c r="DW9" s="35" t="str">
        <f>IF(Aanbod!D24&gt;"",IF($DV$203&lt;0,IF(DV9&lt;=ABS($DV$203),0.01,0),IF(DV9&lt;=ABS($DV$203),-0.01,0))," ")</f>
        <v xml:space="preserve"> </v>
      </c>
      <c r="DX9" s="35"/>
      <c r="DY9" s="28" t="str">
        <f>IF(Aanbod!D24&gt;"",DT9+DW9," ")</f>
        <v xml:space="preserve"> </v>
      </c>
    </row>
    <row r="10" spans="1:129" x14ac:dyDescent="0.25">
      <c r="A10" s="26" t="str">
        <f>Aanbod!A25</f>
        <v/>
      </c>
      <c r="B10" s="27" t="str">
        <f>IF(Aanbod!D25&gt;"",IF(EXACT(Aanbod!F25, "Preferent"),Aanbod!E25*2,IF(EXACT(Aanbod!F25, "Concurrent"),Aanbod!E25,0))," ")</f>
        <v xml:space="preserve"> </v>
      </c>
      <c r="C10" s="28" t="str">
        <f>IF(Aanbod!E25&gt;0,Aanbod!E25," ")</f>
        <v xml:space="preserve"> </v>
      </c>
      <c r="D10" s="5"/>
      <c r="E10" s="5"/>
      <c r="F10" s="5" t="str">
        <f>IF(Aanbod!D25&gt;"",IF(EXACT(Aanbod!D25, "pA"),Berekening!B10,IF(EXACT(Aanbod!D25, "Gvg-A"),Berekening!B10,IF(EXACT(Aanbod!D25, "Gvg"),Berekening!B10,0)))," ")</f>
        <v xml:space="preserve"> </v>
      </c>
      <c r="G10" s="5" t="str">
        <f>IF(Aanbod!D25&gt;"",IF(EXACT(Aanbod!D25, "pA"),Aanbod!E25,IF(EXACT(Aanbod!D25, "Gvg-A"),Aanbod!E25,IF(EXACT(Aanbod!D25, "Gvg"),Aanbod!E25,0)))," ")</f>
        <v xml:space="preserve"> </v>
      </c>
      <c r="H10" s="5" t="str">
        <f>IF(Aanbod!D25&gt;"",IF($F$203&gt;0,$E$1/$F$203*F10,0)," ")</f>
        <v xml:space="preserve"> </v>
      </c>
      <c r="I10" s="29" t="str">
        <f>IF(Aanbod!D25&gt;"",IF(G10&gt;0,H10/G10," ")," ")</f>
        <v xml:space="preserve"> </v>
      </c>
      <c r="J10" s="5"/>
      <c r="K10" s="5"/>
      <c r="L10" s="5" t="str">
        <f>IF(Aanbod!D25&gt;"",IF(EXACT(Aanbod!D25, "pB"),Berekening!B10,IF(EXACT(Aanbod!D25, "Gvg-B"),Berekening!B10,IF(EXACT(Aanbod!D25, "Gvg"),Berekening!B10,0)))," ")</f>
        <v xml:space="preserve"> </v>
      </c>
      <c r="M10" s="5" t="str">
        <f>IF(Aanbod!D25&gt;"",IF(EXACT(Aanbod!D25, "pB"),Aanbod!E25,IF(EXACT(Aanbod!D25, "Gvg-B"),Aanbod!E25,IF(EXACT(Aanbod!D25, "Gvg"),Aanbod!E25,0)))," ")</f>
        <v xml:space="preserve"> </v>
      </c>
      <c r="N10" s="9" t="str">
        <f>IF(Aanbod!D25&gt;"",IF($L$203&gt;0,$K$1/$L$203*L10,0)," ")</f>
        <v xml:space="preserve"> </v>
      </c>
      <c r="O10" s="10" t="str">
        <f>IF(Aanbod!D25&gt;"",IF(M10&gt;0,N10/M10," ")," ")</f>
        <v xml:space="preserve"> </v>
      </c>
      <c r="P10" s="26"/>
      <c r="Q10" s="30"/>
      <c r="R10" s="31" t="str">
        <f>IF(Aanbod!D25&gt;"",IF(EXACT(Aanbod!D25, "pA"),Berekening!B10,IF(EXACT(Aanbod!D25, "Gvg"),Berekening!B10,IF(EXACT(Aanbod!D25, "Gvg-A"),Berekening!B10,IF(EXACT(Aanbod!D25, "Gvg-B"),Berekening!B10,0))))," ")</f>
        <v xml:space="preserve"> </v>
      </c>
      <c r="S10" s="31" t="str">
        <f>IF(Aanbod!D25&gt;"",IF(EXACT(Aanbod!D25, "pA"),Aanbod!E25,IF(EXACT(Aanbod!D25, "Gvg"),Aanbod!E25,IF(EXACT(Aanbod!D25, "Gvg-A"),Aanbod!E25,IF(EXACT(Aanbod!D25, "Gvg-B"),Aanbod!E25,0))))," ")</f>
        <v xml:space="preserve"> </v>
      </c>
      <c r="T10" s="31" t="str">
        <f>IF(Aanbod!D25&gt;"",IF($R$203&gt;0,$Q$1/$R$203*R10,0)," ")</f>
        <v xml:space="preserve"> </v>
      </c>
      <c r="U10" s="29" t="str">
        <f>IF(Aanbod!D25&gt;"",IF(S10&gt;0,T10/S10," ")," ")</f>
        <v xml:space="preserve"> </v>
      </c>
      <c r="W10" s="26"/>
      <c r="X10" s="30"/>
      <c r="Y10" s="31" t="str">
        <f>IF(Aanbod!D25&gt;"",IF(EXACT(Aanbod!D25, "pB"),Berekening!B10,IF(EXACT(Aanbod!D25, "Gvg"),Berekening!B10,IF(EXACT(Aanbod!D25, "Gvg-A"),Berekening!B10,IF(EXACT(Aanbod!D25, "Gvg-B"),Berekening!B10,0))))," ")</f>
        <v xml:space="preserve"> </v>
      </c>
      <c r="Z10" s="31" t="str">
        <f>IF(Aanbod!D25&gt;"",IF(EXACT(Aanbod!D25, "pB"),Aanbod!E25,IF(EXACT(Aanbod!D25, "Gvg"),Aanbod!E25,IF(EXACT(Aanbod!D25, "Gvg-A"),Aanbod!E25,IF(EXACT(Aanbod!D25, "Gvg-B"),Aanbod!E25,0))))," ")</f>
        <v xml:space="preserve"> </v>
      </c>
      <c r="AA10" s="31" t="str">
        <f>IF(Aanbod!D25&gt;"",IF($Y$203&gt;0,$X$1/$Y$203*Y10,0)," ")</f>
        <v xml:space="preserve"> </v>
      </c>
      <c r="AB10" s="29" t="str">
        <f>IF(Aanbod!D25&gt;"",IF(Z10&gt;0,AA10/Z10," ")," ")</f>
        <v xml:space="preserve"> </v>
      </c>
      <c r="AC10" s="32"/>
      <c r="AD10" s="26" t="str">
        <f>IF(Aanbod!D25&gt;"",ROW(AE10)-1," ")</f>
        <v xml:space="preserve"> </v>
      </c>
      <c r="AE10" t="str">
        <f>IF(Aanbod!D25&gt;"",Aanbod!D25," ")</f>
        <v xml:space="preserve"> </v>
      </c>
      <c r="AF10" s="9" t="str">
        <f>IF(Aanbod!D25&gt;"",Aanbod!E25," ")</f>
        <v xml:space="preserve"> </v>
      </c>
      <c r="AG10" t="str">
        <f>IF(Aanbod!D25&gt;"",Aanbod!F25," ")</f>
        <v xml:space="preserve"> </v>
      </c>
      <c r="AH10" s="33" t="str">
        <f>IF(Aanbod!D25&gt;"",Berekening!B10," ")</f>
        <v xml:space="preserve"> </v>
      </c>
      <c r="AI10" s="34" t="str">
        <f>IF(Aanbod!D25&gt;"",Berekening!H10+Berekening!N10+Berekening!T10+Berekening!AA10," ")</f>
        <v xml:space="preserve"> </v>
      </c>
      <c r="AJ10" s="35" t="str">
        <f>IF(Aanbod!D25&gt;"",IF((AI10-AF10)&gt;0,0,(AI10-AF10))," ")</f>
        <v xml:space="preserve"> </v>
      </c>
      <c r="AK10" s="35" t="str">
        <f>IF(Aanbod!D25&gt;"",IF((AI10-AF10)&gt;0,(AI10-AF10),0)," ")</f>
        <v xml:space="preserve"> </v>
      </c>
      <c r="AL10" s="35" t="str">
        <f>IF(Aanbod!D25&gt;"",IF(AK10&gt;0,Berekening!H10/AI10*AK10,0)," ")</f>
        <v xml:space="preserve"> </v>
      </c>
      <c r="AM10" s="35" t="str">
        <f>IF(Aanbod!D25&gt;"",IF(AK10&gt;0,Berekening!N10/AI10*AK10,0)," ")</f>
        <v xml:space="preserve"> </v>
      </c>
      <c r="AN10" s="35" t="str">
        <f>IF(Aanbod!D25&gt;"",IF(AK10&gt;0,Berekening!T10/AI10*AK10,0)," ")</f>
        <v xml:space="preserve"> </v>
      </c>
      <c r="AO10" s="33" t="str">
        <f>IF(Aanbod!D25&gt;"",IF(AK10&gt;0,Berekening!AA10/AI10*AK10,0)," ")</f>
        <v xml:space="preserve"> </v>
      </c>
      <c r="AX10" s="36"/>
      <c r="AY10" s="5"/>
      <c r="AZ10" s="5" t="str">
        <f>IF(Aanbod!D25&gt;"",IF(EXACT(AK10,0),IF(EXACT(Aanbod!D25, "pA"),Berekening!B10,IF(EXACT(Aanbod!D25, "Gvg-A"),Berekening!B10,IF(EXACT(Aanbod!D25, "Gvg"),Berekening!B10,0))),0)," ")</f>
        <v xml:space="preserve"> </v>
      </c>
      <c r="BA10" s="5" t="str">
        <f>IF(Aanbod!D25&gt;"",IF(EXACT(AK10,0),IF(EXACT(Aanbod!D25, "pA"),Aanbod!E25,IF(EXACT(Aanbod!D25, "Gvg-A"),Aanbod!E25,IF(EXACT(Aanbod!D25, "Gvg"),Aanbod!E25,0))),0)," ")</f>
        <v xml:space="preserve"> </v>
      </c>
      <c r="BB10" s="5" t="str">
        <f>IF(Aanbod!D25&gt;"",IF($AZ$203&gt;0,$AY$1/$AZ$203*AZ10,0)," ")</f>
        <v xml:space="preserve"> </v>
      </c>
      <c r="BC10" s="29" t="str">
        <f>IF(Aanbod!D25&gt;"",IF(BA10&gt;0,BB10/BA10," ")," ")</f>
        <v xml:space="preserve"> </v>
      </c>
      <c r="BD10" s="5"/>
      <c r="BE10" s="5"/>
      <c r="BF10" s="5" t="str">
        <f>IF(Aanbod!D25&gt;"",IF(EXACT(AK10,0),IF(EXACT(Aanbod!D25, "pB"),Berekening!B10,IF(EXACT(Aanbod!D25, "Gvg-B"),Berekening!B10,IF(EXACT(Aanbod!D25, "Gvg"),Berekening!B10,0))),0)," ")</f>
        <v xml:space="preserve"> </v>
      </c>
      <c r="BG10" s="5" t="str">
        <f>IF(Aanbod!D25&gt;"",IF(EXACT(AK10,0),IF(EXACT(Aanbod!D25, "pB"),Aanbod!E25,IF(EXACT(Aanbod!D25, "Gvg-B"),Aanbod!E25,IF(EXACT(Aanbod!D25, "Gvg"),Aanbod!E25,0))),0)," ")</f>
        <v xml:space="preserve"> </v>
      </c>
      <c r="BH10" s="9" t="str">
        <f>IF(Aanbod!D25&gt;"",IF($BF$203&gt;0,$BE$1/$BF$203*BF10,0)," ")</f>
        <v xml:space="preserve"> </v>
      </c>
      <c r="BI10" s="10" t="str">
        <f>IF(Aanbod!D25&gt;"",IF(BG10&gt;0,BH10/BG10," ")," ")</f>
        <v xml:space="preserve"> </v>
      </c>
      <c r="BJ10" s="26"/>
      <c r="BK10" s="30"/>
      <c r="BL10" s="31" t="str">
        <f>IF(Aanbod!D25&gt;"",IF(EXACT(AK10,0),IF(EXACT(Aanbod!D25, "pA"),Berekening!B10,IF(EXACT(Aanbod!D25, "Gvg"),Berekening!B10,IF(EXACT(Aanbod!D25, "Gvg-A"),Berekening!B10,IF(EXACT(Aanbod!D25, "Gvg-B"),Berekening!B10,0)))),0)," ")</f>
        <v xml:space="preserve"> </v>
      </c>
      <c r="BM10" s="31" t="str">
        <f>IF(Aanbod!D25&gt;"",IF(EXACT(AK10,0),IF(EXACT(Aanbod!D25, "pA"),Aanbod!E25,IF(EXACT(Aanbod!D25, "Gvg"),Aanbod!E25,IF(EXACT(Aanbod!D25, "Gvg-A"),Aanbod!E25,IF(EXACT(Aanbod!D25, "Gvg-B"),Aanbod!E25,0)))),0)," ")</f>
        <v xml:space="preserve"> </v>
      </c>
      <c r="BN10" s="31" t="str">
        <f>IF(Aanbod!D25&gt;"",IF($BL$203&gt;0,$BK$1/$BL$203*BL10,0)," ")</f>
        <v xml:space="preserve"> </v>
      </c>
      <c r="BO10" s="29" t="str">
        <f>IF(Aanbod!D25&gt;"",IF(BM10&gt;0,BN10/BM10," ")," ")</f>
        <v xml:space="preserve"> </v>
      </c>
      <c r="BQ10" s="26"/>
      <c r="BR10" s="30"/>
      <c r="BS10" s="31" t="str">
        <f>IF(Aanbod!D25&gt;"",IF(EXACT(AK10,0),IF(EXACT(Aanbod!D25, "pB"),Berekening!B10,IF(EXACT(Aanbod!D25, "Gvg"),Berekening!B10,IF(EXACT(Aanbod!D25, "Gvg-A"),Berekening!B10,IF(EXACT(Aanbod!D25, "Gvg-B"),Berekening!B10,0)))),0)," ")</f>
        <v xml:space="preserve"> </v>
      </c>
      <c r="BT10" s="31" t="str">
        <f>IF(Aanbod!D25&gt;"",IF(EXACT(AK10,0),IF(EXACT(Aanbod!D25, "pB"),Aanbod!E25,IF(EXACT(Aanbod!D25, "Gvg"),Aanbod!E25,IF(EXACT(Aanbod!D25, "Gvg-A"),Aanbod!E25,IF(EXACT(Aanbod!D25, "Gvg-B"),Aanbod!E25,0)))),0)," ")</f>
        <v xml:space="preserve"> </v>
      </c>
      <c r="BU10" s="31" t="str">
        <f>IF(Aanbod!D25&gt;"",IF($BS$203&gt;0,$BR$1/$BS$203*BS10,0)," ")</f>
        <v xml:space="preserve"> </v>
      </c>
      <c r="BV10" s="29" t="str">
        <f>IF(Aanbod!D25&gt;"",IF(BT10&gt;0,BU10/BT10," ")," ")</f>
        <v xml:space="preserve"> </v>
      </c>
      <c r="BX10" s="34" t="str">
        <f>IF(Aanbod!D25&gt;"",AI10-AK10+BB10+BH10+BN10+BU10," ")</f>
        <v xml:space="preserve"> </v>
      </c>
      <c r="BY10" s="35" t="str">
        <f>IF(Aanbod!D25&gt;"",IF((BX10-AF10)&gt;0,0,(BX10-AF10))," ")</f>
        <v xml:space="preserve"> </v>
      </c>
      <c r="BZ10" s="35" t="str">
        <f>IF(Aanbod!D25&gt;"",IF((BX10-AF10)&gt;0,(BX10-AF10),0)," ")</f>
        <v xml:space="preserve"> </v>
      </c>
      <c r="CA10" s="35" t="str">
        <f>IF(Aanbod!D25&gt;"",IF(BZ10&gt;0,(Berekening!H10+BB10)/BX10*BZ10,0)," ")</f>
        <v xml:space="preserve"> </v>
      </c>
      <c r="CB10" s="35" t="str">
        <f>IF(Aanbod!D25&gt;"",IF(BZ10&gt;0,(Berekening!N10+BH10)/BX10*BZ10,0)," ")</f>
        <v xml:space="preserve"> </v>
      </c>
      <c r="CC10" s="35" t="str">
        <f>IF(Aanbod!D25&gt;"",IF(BZ10&gt;0,(Berekening!T10+BN10)/BX10*BZ10,0)," ")</f>
        <v xml:space="preserve"> </v>
      </c>
      <c r="CD10" s="33" t="str">
        <f>IF(Aanbod!D25&gt;"",IF(BZ10&gt;0,Berekening!AA10/BX10*BZ10,0)," ")</f>
        <v xml:space="preserve"> </v>
      </c>
      <c r="CE10" s="35"/>
      <c r="CM10" s="36"/>
      <c r="CN10" s="5"/>
      <c r="CO10" s="5" t="str">
        <f>IF(Aanbod!D25&gt;"",IF(EXACT(BZ10,0),IF(EXACT(AK10,0),IF(EXACT(AE10, "pA"),AH10,IF(EXACT(AE10, "Gvg-A"),AH10,IF(EXACT(AE10, "Gvg"),AH10,0))),0),0)," ")</f>
        <v xml:space="preserve"> </v>
      </c>
      <c r="CP10" s="5" t="str">
        <f>IF(Aanbod!D25&gt;"",IF(EXACT(BZ10,0),IF(EXACT(AK10,0),IF(EXACT(AE10, "pA"),AF10,IF(EXACT(AE10, "Gvg-A"),AF10,IF(EXACT(AE10, "Gvg"),AF10,0))),0),0)," ")</f>
        <v xml:space="preserve"> </v>
      </c>
      <c r="CQ10" s="5" t="str">
        <f>IF(Aanbod!D25&gt;"",IF($CO$203&gt;0,$CN$1/$CO$203*CO10,0)," ")</f>
        <v xml:space="preserve"> </v>
      </c>
      <c r="CR10" s="29" t="str">
        <f>IF(Aanbod!D25&gt;"",IF(CP10&gt;0,CQ10/CP10," ")," ")</f>
        <v xml:space="preserve"> </v>
      </c>
      <c r="CS10" s="5"/>
      <c r="CT10" s="5"/>
      <c r="CU10" s="5" t="str">
        <f>IF(Aanbod!D25&gt;"",IF(EXACT(BZ10,0),IF(EXACT(AK10,0),IF(EXACT(AE10, "pB"),AH10,IF(EXACT(AE10, "Gvg-B"),AH10,IF(EXACT(AE10, "Gvg"),AH10,0))),0),0)," ")</f>
        <v xml:space="preserve"> </v>
      </c>
      <c r="CV10" s="5" t="str">
        <f>IF(Aanbod!D25&gt;"",IF(EXACT(BZ10,0),IF(EXACT(AK10,0),IF(EXACT(AE10, "pB"),AF10,IF(EXACT(AE10, "Gvg-B"),AF10,IF(EXACT(AE10, "Gvg"),AF10,0))),0),0)," ")</f>
        <v xml:space="preserve"> </v>
      </c>
      <c r="CW10" s="9" t="str">
        <f>IF(Aanbod!D25&gt;"",IF($CU$203&gt;0,$CT$1/$CU$203*CU10,0)," ")</f>
        <v xml:space="preserve"> </v>
      </c>
      <c r="CX10" s="10" t="str">
        <f>IF(Aanbod!D25&gt;"",IF(CV10&gt;0,CW10/CV10," ")," ")</f>
        <v xml:space="preserve"> </v>
      </c>
      <c r="CY10" s="26"/>
      <c r="CZ10" s="30"/>
      <c r="DA10" s="31" t="str">
        <f>IF(Aanbod!D25&gt;"",IF(EXACT(BZ10,0),IF(EXACT(AK10,0),IF(EXACT(AE10, "pA"),AH10,IF(EXACT(AE10, "Gvg"),AH10,IF(EXACT(AE10, "Gvg-A"),AH10,IF(EXACT(AE10, "Gvg-B"),AH10,0)))),0),0)," ")</f>
        <v xml:space="preserve"> </v>
      </c>
      <c r="DB10" s="31" t="str">
        <f>IF(Aanbod!D25&gt;"",IF(EXACT(BZ10,0),IF(EXACT(AK10,0),IF(EXACT(AE10, "pA"),AF10,IF(EXACT(AE10, "Gvg"),AF10,IF(EXACT(AE10, "Gvg-A"),AF10,IF(EXACT(AE10, "Gvg-B"),AF10,0)))),0),0)," ")</f>
        <v xml:space="preserve"> </v>
      </c>
      <c r="DC10" s="31" t="str">
        <f>IF(Aanbod!D25&gt;"",IF($DA$203&gt;0,$CZ$1/$DA$203*DA10,0)," ")</f>
        <v xml:space="preserve"> </v>
      </c>
      <c r="DD10" s="29" t="str">
        <f>IF(Aanbod!D25&gt;"",IF(DB10&gt;0,DC10/DB10," ")," ")</f>
        <v xml:space="preserve"> </v>
      </c>
      <c r="DF10" s="26"/>
      <c r="DG10" s="30"/>
      <c r="DH10" s="31" t="str">
        <f>IF(Aanbod!D25&gt;"",IF(EXACT(BZ10,0),IF(EXACT(AK10,0),IF(EXACT(AE10, "pB"),AH10,IF(EXACT(AE10, "Gvg"),AH10,IF(EXACT(AE10, "Gvg-A"),AH10,IF(EXACT(AE10, "Gvg-B"),AH10,0)))),0),0)," ")</f>
        <v xml:space="preserve"> </v>
      </c>
      <c r="DI10" s="31" t="str">
        <f>IF(Aanbod!D25&gt;"",IF(EXACT(BZ10,0),IF(EXACT(AK10,0),IF(EXACT(AE10, "pB"),AF10,IF(EXACT(AE10, "Gvg"),AF10,IF(EXACT(AE10, "Gvg-A"),AF10,IF(EXACT(AE10, "Gvg-B"),AF10,0)))),0),0)," ")</f>
        <v xml:space="preserve"> </v>
      </c>
      <c r="DJ10" s="31" t="str">
        <f>IF(Aanbod!D25&gt;"",IF($DH$203&gt;0,$DG$1/$DH$203*DH10,0)," ")</f>
        <v xml:space="preserve"> </v>
      </c>
      <c r="DK10" s="29" t="str">
        <f>IF(Aanbod!D25&gt;"",IF(DI10&gt;0,DJ10/DI10," ")," ")</f>
        <v xml:space="preserve"> </v>
      </c>
      <c r="DM10" s="37" t="str">
        <f>IF(Aanbod!D25&gt;"",BX10-BZ10+CQ10+CW10+DC10+DJ10," ")</f>
        <v xml:space="preserve"> </v>
      </c>
      <c r="DN10" s="35" t="str">
        <f>IF(Aanbod!D25&gt;"",IF((DM10-AF10)&gt;0,(DM10-AF10),0)," ")</f>
        <v xml:space="preserve"> </v>
      </c>
      <c r="DO10" s="35" t="str">
        <f>IF(Aanbod!D25&gt;"",IF(DN10&gt;0,(Berekening!H10+BB10+CQ10)/DM10*DN10,0)," ")</f>
        <v xml:space="preserve"> </v>
      </c>
      <c r="DP10" s="35" t="str">
        <f>IF(Aanbod!D25&gt;"",IF(DN10&gt;0,(Berekening!N10+BH10+CW10)/DM10*DN10,0)," ")</f>
        <v xml:space="preserve"> </v>
      </c>
      <c r="DQ10" s="35" t="str">
        <f>IF(Aanbod!D25&gt;"",IF(DN10&gt;0,(Berekening!T10+BN10+DC10)/DM10*DN10,0)," ")</f>
        <v xml:space="preserve"> </v>
      </c>
      <c r="DR10" s="33" t="str">
        <f>IF(Aanbod!D25&gt;"",IF(DN10&gt;0,(Berekening!AA10+BU10+DJ10)/DM10*DN10,0)," ")</f>
        <v xml:space="preserve"> </v>
      </c>
      <c r="DS10" s="35"/>
      <c r="DT10" s="38" t="str">
        <f>IF(Aanbod!D25&gt;"",ROUND((DM10-DN10),2)," ")</f>
        <v xml:space="preserve"> </v>
      </c>
      <c r="DU10" s="38" t="str">
        <f>IF(Aanbod!D25&gt;"",IF(DT10=C10,0.01,DT10),"")</f>
        <v/>
      </c>
      <c r="DV10" s="39" t="str">
        <f>IF(Aanbod!D25&gt;"",RANK(DU10,$DU$2:$DU$201) + COUNTIF($DU$2:DU10,DU10) -1," ")</f>
        <v xml:space="preserve"> </v>
      </c>
      <c r="DW10" s="35" t="str">
        <f>IF(Aanbod!D25&gt;"",IF($DV$203&lt;0,IF(DV10&lt;=ABS($DV$203),0.01,0),IF(DV10&lt;=ABS($DV$203),-0.01,0))," ")</f>
        <v xml:space="preserve"> </v>
      </c>
      <c r="DX10" s="35"/>
      <c r="DY10" s="28" t="str">
        <f>IF(Aanbod!D25&gt;"",DT10+DW10," ")</f>
        <v xml:space="preserve"> </v>
      </c>
    </row>
    <row r="11" spans="1:129" x14ac:dyDescent="0.25">
      <c r="A11" s="26" t="str">
        <f>Aanbod!A26</f>
        <v/>
      </c>
      <c r="B11" s="27" t="str">
        <f>IF(Aanbod!D26&gt;"",IF(EXACT(Aanbod!F26, "Preferent"),Aanbod!E26*2,IF(EXACT(Aanbod!F26, "Concurrent"),Aanbod!E26,0))," ")</f>
        <v xml:space="preserve"> </v>
      </c>
      <c r="C11" s="28" t="str">
        <f>IF(Aanbod!E26&gt;0,Aanbod!E26," ")</f>
        <v xml:space="preserve"> </v>
      </c>
      <c r="D11" s="5"/>
      <c r="E11" s="5"/>
      <c r="F11" s="5" t="str">
        <f>IF(Aanbod!D26&gt;"",IF(EXACT(Aanbod!D26, "pA"),Berekening!B11,IF(EXACT(Aanbod!D26, "Gvg-A"),Berekening!B11,IF(EXACT(Aanbod!D26, "Gvg"),Berekening!B11,0)))," ")</f>
        <v xml:space="preserve"> </v>
      </c>
      <c r="G11" s="5" t="str">
        <f>IF(Aanbod!D26&gt;"",IF(EXACT(Aanbod!D26, "pA"),Aanbod!E26,IF(EXACT(Aanbod!D26, "Gvg-A"),Aanbod!E26,IF(EXACT(Aanbod!D26, "Gvg"),Aanbod!E26,0)))," ")</f>
        <v xml:space="preserve"> </v>
      </c>
      <c r="H11" s="5" t="str">
        <f>IF(Aanbod!D26&gt;"",IF($F$203&gt;0,$E$1/$F$203*F11,0)," ")</f>
        <v xml:space="preserve"> </v>
      </c>
      <c r="I11" s="29" t="str">
        <f>IF(Aanbod!D26&gt;"",IF(G11&gt;0,H11/G11," ")," ")</f>
        <v xml:space="preserve"> </v>
      </c>
      <c r="J11" s="5"/>
      <c r="K11" s="5"/>
      <c r="L11" s="5" t="str">
        <f>IF(Aanbod!D26&gt;"",IF(EXACT(Aanbod!D26, "pB"),Berekening!B11,IF(EXACT(Aanbod!D26, "Gvg-B"),Berekening!B11,IF(EXACT(Aanbod!D26, "Gvg"),Berekening!B11,0)))," ")</f>
        <v xml:space="preserve"> </v>
      </c>
      <c r="M11" s="5" t="str">
        <f>IF(Aanbod!D26&gt;"",IF(EXACT(Aanbod!D26, "pB"),Aanbod!E26,IF(EXACT(Aanbod!D26, "Gvg-B"),Aanbod!E26,IF(EXACT(Aanbod!D26, "Gvg"),Aanbod!E26,0)))," ")</f>
        <v xml:space="preserve"> </v>
      </c>
      <c r="N11" s="9" t="str">
        <f>IF(Aanbod!D26&gt;"",IF($L$203&gt;0,$K$1/$L$203*L11,0)," ")</f>
        <v xml:space="preserve"> </v>
      </c>
      <c r="O11" s="10" t="str">
        <f>IF(Aanbod!D26&gt;"",IF(M11&gt;0,N11/M11," ")," ")</f>
        <v xml:space="preserve"> </v>
      </c>
      <c r="P11" s="26"/>
      <c r="Q11" s="30"/>
      <c r="R11" s="31" t="str">
        <f>IF(Aanbod!D26&gt;"",IF(EXACT(Aanbod!D26, "pA"),Berekening!B11,IF(EXACT(Aanbod!D26, "Gvg"),Berekening!B11,IF(EXACT(Aanbod!D26, "Gvg-A"),Berekening!B11,IF(EXACT(Aanbod!D26, "Gvg-B"),Berekening!B11,0))))," ")</f>
        <v xml:space="preserve"> </v>
      </c>
      <c r="S11" s="31" t="str">
        <f>IF(Aanbod!D26&gt;"",IF(EXACT(Aanbod!D26, "pA"),Aanbod!E26,IF(EXACT(Aanbod!D26, "Gvg"),Aanbod!E26,IF(EXACT(Aanbod!D26, "Gvg-A"),Aanbod!E26,IF(EXACT(Aanbod!D26, "Gvg-B"),Aanbod!E26,0))))," ")</f>
        <v xml:space="preserve"> </v>
      </c>
      <c r="T11" s="31" t="str">
        <f>IF(Aanbod!D26&gt;"",IF($R$203&gt;0,$Q$1/$R$203*R11,0)," ")</f>
        <v xml:space="preserve"> </v>
      </c>
      <c r="U11" s="29" t="str">
        <f>IF(Aanbod!D26&gt;"",IF(S11&gt;0,T11/S11," ")," ")</f>
        <v xml:space="preserve"> </v>
      </c>
      <c r="W11" s="26"/>
      <c r="X11" s="30"/>
      <c r="Y11" s="31" t="str">
        <f>IF(Aanbod!D26&gt;"",IF(EXACT(Aanbod!D26, "pB"),Berekening!B11,IF(EXACT(Aanbod!D26, "Gvg"),Berekening!B11,IF(EXACT(Aanbod!D26, "Gvg-A"),Berekening!B11,IF(EXACT(Aanbod!D26, "Gvg-B"),Berekening!B11,0))))," ")</f>
        <v xml:space="preserve"> </v>
      </c>
      <c r="Z11" s="31" t="str">
        <f>IF(Aanbod!D26&gt;"",IF(EXACT(Aanbod!D26, "pB"),Aanbod!E26,IF(EXACT(Aanbod!D26, "Gvg"),Aanbod!E26,IF(EXACT(Aanbod!D26, "Gvg-A"),Aanbod!E26,IF(EXACT(Aanbod!D26, "Gvg-B"),Aanbod!E26,0))))," ")</f>
        <v xml:space="preserve"> </v>
      </c>
      <c r="AA11" s="31" t="str">
        <f>IF(Aanbod!D26&gt;"",IF($Y$203&gt;0,$X$1/$Y$203*Y11,0)," ")</f>
        <v xml:space="preserve"> </v>
      </c>
      <c r="AB11" s="29" t="str">
        <f>IF(Aanbod!D26&gt;"",IF(Z11&gt;0,AA11/Z11," ")," ")</f>
        <v xml:space="preserve"> </v>
      </c>
      <c r="AC11" s="32"/>
      <c r="AD11" s="26" t="str">
        <f>IF(Aanbod!D26&gt;"",ROW(AE11)-1," ")</f>
        <v xml:space="preserve"> </v>
      </c>
      <c r="AE11" t="str">
        <f>IF(Aanbod!D26&gt;"",Aanbod!D26," ")</f>
        <v xml:space="preserve"> </v>
      </c>
      <c r="AF11" s="9" t="str">
        <f>IF(Aanbod!D26&gt;"",Aanbod!E26," ")</f>
        <v xml:space="preserve"> </v>
      </c>
      <c r="AG11" t="str">
        <f>IF(Aanbod!D26&gt;"",Aanbod!F26," ")</f>
        <v xml:space="preserve"> </v>
      </c>
      <c r="AH11" s="33" t="str">
        <f>IF(Aanbod!D26&gt;"",Berekening!B11," ")</f>
        <v xml:space="preserve"> </v>
      </c>
      <c r="AI11" s="34" t="str">
        <f>IF(Aanbod!D26&gt;"",Berekening!H11+Berekening!N11+Berekening!T11+Berekening!AA11," ")</f>
        <v xml:space="preserve"> </v>
      </c>
      <c r="AJ11" s="35" t="str">
        <f>IF(Aanbod!D26&gt;"",IF((AI11-AF11)&gt;0,0,(AI11-AF11))," ")</f>
        <v xml:space="preserve"> </v>
      </c>
      <c r="AK11" s="35" t="str">
        <f>IF(Aanbod!D26&gt;"",IF((AI11-AF11)&gt;0,(AI11-AF11),0)," ")</f>
        <v xml:space="preserve"> </v>
      </c>
      <c r="AL11" s="35" t="str">
        <f>IF(Aanbod!D26&gt;"",IF(AK11&gt;0,Berekening!H11/AI11*AK11,0)," ")</f>
        <v xml:space="preserve"> </v>
      </c>
      <c r="AM11" s="35" t="str">
        <f>IF(Aanbod!D26&gt;"",IF(AK11&gt;0,Berekening!N11/AI11*AK11,0)," ")</f>
        <v xml:space="preserve"> </v>
      </c>
      <c r="AN11" s="35" t="str">
        <f>IF(Aanbod!D26&gt;"",IF(AK11&gt;0,Berekening!T11/AI11*AK11,0)," ")</f>
        <v xml:space="preserve"> </v>
      </c>
      <c r="AO11" s="33" t="str">
        <f>IF(Aanbod!D26&gt;"",IF(AK11&gt;0,Berekening!AA11/AI11*AK11,0)," ")</f>
        <v xml:space="preserve"> </v>
      </c>
      <c r="AX11" s="36"/>
      <c r="AY11" s="5"/>
      <c r="AZ11" s="5" t="str">
        <f>IF(Aanbod!D26&gt;"",IF(EXACT(AK11,0),IF(EXACT(Aanbod!D26, "pA"),Berekening!B11,IF(EXACT(Aanbod!D26, "Gvg-A"),Berekening!B11,IF(EXACT(Aanbod!D26, "Gvg"),Berekening!B11,0))),0)," ")</f>
        <v xml:space="preserve"> </v>
      </c>
      <c r="BA11" s="5" t="str">
        <f>IF(Aanbod!D26&gt;"",IF(EXACT(AK11,0),IF(EXACT(Aanbod!D26, "pA"),Aanbod!E26,IF(EXACT(Aanbod!D26, "Gvg-A"),Aanbod!E26,IF(EXACT(Aanbod!D26, "Gvg"),Aanbod!E26,0))),0)," ")</f>
        <v xml:space="preserve"> </v>
      </c>
      <c r="BB11" s="5" t="str">
        <f>IF(Aanbod!D26&gt;"",IF($AZ$203&gt;0,$AY$1/$AZ$203*AZ11,0)," ")</f>
        <v xml:space="preserve"> </v>
      </c>
      <c r="BC11" s="29" t="str">
        <f>IF(Aanbod!D26&gt;"",IF(BA11&gt;0,BB11/BA11," ")," ")</f>
        <v xml:space="preserve"> </v>
      </c>
      <c r="BD11" s="5"/>
      <c r="BE11" s="5"/>
      <c r="BF11" s="5" t="str">
        <f>IF(Aanbod!D26&gt;"",IF(EXACT(AK11,0),IF(EXACT(Aanbod!D26, "pB"),Berekening!B11,IF(EXACT(Aanbod!D26, "Gvg-B"),Berekening!B11,IF(EXACT(Aanbod!D26, "Gvg"),Berekening!B11,0))),0)," ")</f>
        <v xml:space="preserve"> </v>
      </c>
      <c r="BG11" s="5" t="str">
        <f>IF(Aanbod!D26&gt;"",IF(EXACT(AK11,0),IF(EXACT(Aanbod!D26, "pB"),Aanbod!E26,IF(EXACT(Aanbod!D26, "Gvg-B"),Aanbod!E26,IF(EXACT(Aanbod!D26, "Gvg"),Aanbod!E26,0))),0)," ")</f>
        <v xml:space="preserve"> </v>
      </c>
      <c r="BH11" s="9" t="str">
        <f>IF(Aanbod!D26&gt;"",IF($BF$203&gt;0,$BE$1/$BF$203*BF11,0)," ")</f>
        <v xml:space="preserve"> </v>
      </c>
      <c r="BI11" s="10" t="str">
        <f>IF(Aanbod!D26&gt;"",IF(BG11&gt;0,BH11/BG11," ")," ")</f>
        <v xml:space="preserve"> </v>
      </c>
      <c r="BJ11" s="26"/>
      <c r="BK11" s="30"/>
      <c r="BL11" s="31" t="str">
        <f>IF(Aanbod!D26&gt;"",IF(EXACT(AK11,0),IF(EXACT(Aanbod!D26, "pA"),Berekening!B11,IF(EXACT(Aanbod!D26, "Gvg"),Berekening!B11,IF(EXACT(Aanbod!D26, "Gvg-A"),Berekening!B11,IF(EXACT(Aanbod!D26, "Gvg-B"),Berekening!B11,0)))),0)," ")</f>
        <v xml:space="preserve"> </v>
      </c>
      <c r="BM11" s="31" t="str">
        <f>IF(Aanbod!D26&gt;"",IF(EXACT(AK11,0),IF(EXACT(Aanbod!D26, "pA"),Aanbod!E26,IF(EXACT(Aanbod!D26, "Gvg"),Aanbod!E26,IF(EXACT(Aanbod!D26, "Gvg-A"),Aanbod!E26,IF(EXACT(Aanbod!D26, "Gvg-B"),Aanbod!E26,0)))),0)," ")</f>
        <v xml:space="preserve"> </v>
      </c>
      <c r="BN11" s="31" t="str">
        <f>IF(Aanbod!D26&gt;"",IF($BL$203&gt;0,$BK$1/$BL$203*BL11,0)," ")</f>
        <v xml:space="preserve"> </v>
      </c>
      <c r="BO11" s="29" t="str">
        <f>IF(Aanbod!D26&gt;"",IF(BM11&gt;0,BN11/BM11," ")," ")</f>
        <v xml:space="preserve"> </v>
      </c>
      <c r="BQ11" s="26"/>
      <c r="BR11" s="30"/>
      <c r="BS11" s="31" t="str">
        <f>IF(Aanbod!D26&gt;"",IF(EXACT(AK11,0),IF(EXACT(Aanbod!D26, "pB"),Berekening!B11,IF(EXACT(Aanbod!D26, "Gvg"),Berekening!B11,IF(EXACT(Aanbod!D26, "Gvg-A"),Berekening!B11,IF(EXACT(Aanbod!D26, "Gvg-B"),Berekening!B11,0)))),0)," ")</f>
        <v xml:space="preserve"> </v>
      </c>
      <c r="BT11" s="31" t="str">
        <f>IF(Aanbod!D26&gt;"",IF(EXACT(AK11,0),IF(EXACT(Aanbod!D26, "pB"),Aanbod!E26,IF(EXACT(Aanbod!D26, "Gvg"),Aanbod!E26,IF(EXACT(Aanbod!D26, "Gvg-A"),Aanbod!E26,IF(EXACT(Aanbod!D26, "Gvg-B"),Aanbod!E26,0)))),0)," ")</f>
        <v xml:space="preserve"> </v>
      </c>
      <c r="BU11" s="31" t="str">
        <f>IF(Aanbod!D26&gt;"",IF($BS$203&gt;0,$BR$1/$BS$203*BS11,0)," ")</f>
        <v xml:space="preserve"> </v>
      </c>
      <c r="BV11" s="29" t="str">
        <f>IF(Aanbod!D26&gt;"",IF(BT11&gt;0,BU11/BT11," ")," ")</f>
        <v xml:space="preserve"> </v>
      </c>
      <c r="BX11" s="34" t="str">
        <f>IF(Aanbod!D26&gt;"",AI11-AK11+BB11+BH11+BN11+BU11," ")</f>
        <v xml:space="preserve"> </v>
      </c>
      <c r="BY11" s="35" t="str">
        <f>IF(Aanbod!D26&gt;"",IF((BX11-AF11)&gt;0,0,(BX11-AF11))," ")</f>
        <v xml:space="preserve"> </v>
      </c>
      <c r="BZ11" s="35" t="str">
        <f>IF(Aanbod!D26&gt;"",IF((BX11-AF11)&gt;0,(BX11-AF11),0)," ")</f>
        <v xml:space="preserve"> </v>
      </c>
      <c r="CA11" s="35" t="str">
        <f>IF(Aanbod!D26&gt;"",IF(BZ11&gt;0,(Berekening!H11+BB11)/BX11*BZ11,0)," ")</f>
        <v xml:space="preserve"> </v>
      </c>
      <c r="CB11" s="35" t="str">
        <f>IF(Aanbod!D26&gt;"",IF(BZ11&gt;0,(Berekening!N11+BH11)/BX11*BZ11,0)," ")</f>
        <v xml:space="preserve"> </v>
      </c>
      <c r="CC11" s="35" t="str">
        <f>IF(Aanbod!D26&gt;"",IF(BZ11&gt;0,(Berekening!T11+BN11)/BX11*BZ11,0)," ")</f>
        <v xml:space="preserve"> </v>
      </c>
      <c r="CD11" s="33" t="str">
        <f>IF(Aanbod!D26&gt;"",IF(BZ11&gt;0,Berekening!AA11/BX11*BZ11,0)," ")</f>
        <v xml:space="preserve"> </v>
      </c>
      <c r="CE11" s="35"/>
      <c r="CL11" s="9"/>
      <c r="CM11" s="36"/>
      <c r="CN11" s="5"/>
      <c r="CO11" s="5" t="str">
        <f>IF(Aanbod!D26&gt;"",IF(EXACT(BZ11,0),IF(EXACT(AK11,0),IF(EXACT(AE11, "pA"),AH11,IF(EXACT(AE11, "Gvg-A"),AH11,IF(EXACT(AE11, "Gvg"),AH11,0))),0),0)," ")</f>
        <v xml:space="preserve"> </v>
      </c>
      <c r="CP11" s="5" t="str">
        <f>IF(Aanbod!D26&gt;"",IF(EXACT(BZ11,0),IF(EXACT(AK11,0),IF(EXACT(AE11, "pA"),AF11,IF(EXACT(AE11, "Gvg-A"),AF11,IF(EXACT(AE11, "Gvg"),AF11,0))),0),0)," ")</f>
        <v xml:space="preserve"> </v>
      </c>
      <c r="CQ11" s="5" t="str">
        <f>IF(Aanbod!D26&gt;"",IF($CO$203&gt;0,$CN$1/$CO$203*CO11,0)," ")</f>
        <v xml:space="preserve"> </v>
      </c>
      <c r="CR11" s="29" t="str">
        <f>IF(Aanbod!D26&gt;"",IF(CP11&gt;0,CQ11/CP11," ")," ")</f>
        <v xml:space="preserve"> </v>
      </c>
      <c r="CS11" s="5"/>
      <c r="CT11" s="5"/>
      <c r="CU11" s="5" t="str">
        <f>IF(Aanbod!D26&gt;"",IF(EXACT(BZ11,0),IF(EXACT(AK11,0),IF(EXACT(AE11, "pB"),AH11,IF(EXACT(AE11, "Gvg-B"),AH11,IF(EXACT(AE11, "Gvg"),AH11,0))),0),0)," ")</f>
        <v xml:space="preserve"> </v>
      </c>
      <c r="CV11" s="5" t="str">
        <f>IF(Aanbod!D26&gt;"",IF(EXACT(BZ11,0),IF(EXACT(AK11,0),IF(EXACT(AE11, "pB"),AF11,IF(EXACT(AE11, "Gvg-B"),AF11,IF(EXACT(AE11, "Gvg"),AF11,0))),0),0)," ")</f>
        <v xml:space="preserve"> </v>
      </c>
      <c r="CW11" s="9" t="str">
        <f>IF(Aanbod!D26&gt;"",IF($CU$203&gt;0,$CT$1/$CU$203*CU11,0)," ")</f>
        <v xml:space="preserve"> </v>
      </c>
      <c r="CX11" s="10" t="str">
        <f>IF(Aanbod!D26&gt;"",IF(CV11&gt;0,CW11/CV11," ")," ")</f>
        <v xml:space="preserve"> </v>
      </c>
      <c r="CY11" s="26"/>
      <c r="CZ11" s="30"/>
      <c r="DA11" s="31" t="str">
        <f>IF(Aanbod!D26&gt;"",IF(EXACT(BZ11,0),IF(EXACT(AK11,0),IF(EXACT(AE11, "pA"),AH11,IF(EXACT(AE11, "Gvg"),AH11,IF(EXACT(AE11, "Gvg-A"),AH11,IF(EXACT(AE11, "Gvg-B"),AH11,0)))),0),0)," ")</f>
        <v xml:space="preserve"> </v>
      </c>
      <c r="DB11" s="31" t="str">
        <f>IF(Aanbod!D26&gt;"",IF(EXACT(BZ11,0),IF(EXACT(AK11,0),IF(EXACT(AE11, "pA"),AF11,IF(EXACT(AE11, "Gvg"),AF11,IF(EXACT(AE11, "Gvg-A"),AF11,IF(EXACT(AE11, "Gvg-B"),AF11,0)))),0),0)," ")</f>
        <v xml:space="preserve"> </v>
      </c>
      <c r="DC11" s="31" t="str">
        <f>IF(Aanbod!D26&gt;"",IF($DA$203&gt;0,$CZ$1/$DA$203*DA11,0)," ")</f>
        <v xml:space="preserve"> </v>
      </c>
      <c r="DD11" s="29" t="str">
        <f>IF(Aanbod!D26&gt;"",IF(DB11&gt;0,DC11/DB11," ")," ")</f>
        <v xml:space="preserve"> </v>
      </c>
      <c r="DF11" s="26"/>
      <c r="DG11" s="30"/>
      <c r="DH11" s="31" t="str">
        <f>IF(Aanbod!D26&gt;"",IF(EXACT(BZ11,0),IF(EXACT(AK11,0),IF(EXACT(AE11, "pB"),AH11,IF(EXACT(AE11, "Gvg"),AH11,IF(EXACT(AE11, "Gvg-A"),AH11,IF(EXACT(AE11, "Gvg-B"),AH11,0)))),0),0)," ")</f>
        <v xml:space="preserve"> </v>
      </c>
      <c r="DI11" s="31" t="str">
        <f>IF(Aanbod!D26&gt;"",IF(EXACT(BZ11,0),IF(EXACT(AK11,0),IF(EXACT(AE11, "pB"),AF11,IF(EXACT(AE11, "Gvg"),AF11,IF(EXACT(AE11, "Gvg-A"),AF11,IF(EXACT(AE11, "Gvg-B"),AF11,0)))),0),0)," ")</f>
        <v xml:space="preserve"> </v>
      </c>
      <c r="DJ11" s="31" t="str">
        <f>IF(Aanbod!D26&gt;"",IF($DH$203&gt;0,$DG$1/$DH$203*DH11,0)," ")</f>
        <v xml:space="preserve"> </v>
      </c>
      <c r="DK11" s="29" t="str">
        <f>IF(Aanbod!D26&gt;"",IF(DI11&gt;0,DJ11/DI11," ")," ")</f>
        <v xml:space="preserve"> </v>
      </c>
      <c r="DM11" s="37" t="str">
        <f>IF(Aanbod!D26&gt;"",BX11-BZ11+CQ11+CW11+DC11+DJ11," ")</f>
        <v xml:space="preserve"> </v>
      </c>
      <c r="DN11" s="35" t="str">
        <f>IF(Aanbod!D26&gt;"",IF((DM11-AF11)&gt;0,(DM11-AF11),0)," ")</f>
        <v xml:space="preserve"> </v>
      </c>
      <c r="DO11" s="35" t="str">
        <f>IF(Aanbod!D26&gt;"",IF(DN11&gt;0,(Berekening!H11+BB11+CQ11)/DM11*DN11,0)," ")</f>
        <v xml:space="preserve"> </v>
      </c>
      <c r="DP11" s="35" t="str">
        <f>IF(Aanbod!D26&gt;"",IF(DN11&gt;0,(Berekening!N11+BH11+CW11)/DM11*DN11,0)," ")</f>
        <v xml:space="preserve"> </v>
      </c>
      <c r="DQ11" s="35" t="str">
        <f>IF(Aanbod!D26&gt;"",IF(DN11&gt;0,(Berekening!T11+BN11+DC11)/DM11*DN11,0)," ")</f>
        <v xml:space="preserve"> </v>
      </c>
      <c r="DR11" s="33" t="str">
        <f>IF(Aanbod!D26&gt;"",IF(DN11&gt;0,(Berekening!AA11+BU11+DJ11)/DM11*DN11,0)," ")</f>
        <v xml:space="preserve"> </v>
      </c>
      <c r="DS11" s="35"/>
      <c r="DT11" s="38" t="str">
        <f>IF(Aanbod!D26&gt;"",ROUND((DM11-DN11),2)," ")</f>
        <v xml:space="preserve"> </v>
      </c>
      <c r="DU11" s="38" t="str">
        <f>IF(Aanbod!D26&gt;"",IF(DT11=C11,0.01,DT11),"")</f>
        <v/>
      </c>
      <c r="DV11" s="39" t="str">
        <f>IF(Aanbod!D26&gt;"",RANK(DU11,$DU$2:$DU$201) + COUNTIF($DU$2:DU11,DU11) -1," ")</f>
        <v xml:space="preserve"> </v>
      </c>
      <c r="DW11" s="35" t="str">
        <f>IF(Aanbod!D26&gt;"",IF($DV$203&lt;0,IF(DV11&lt;=ABS($DV$203),0.01,0),IF(DV11&lt;=ABS($DV$203),-0.01,0))," ")</f>
        <v xml:space="preserve"> </v>
      </c>
      <c r="DX11" s="35"/>
      <c r="DY11" s="28" t="str">
        <f>IF(Aanbod!D26&gt;"",DT11+DW11," ")</f>
        <v xml:space="preserve"> </v>
      </c>
    </row>
    <row r="12" spans="1:129" x14ac:dyDescent="0.25">
      <c r="A12" s="26" t="str">
        <f>Aanbod!A27</f>
        <v/>
      </c>
      <c r="B12" s="27" t="str">
        <f>IF(Aanbod!D27&gt;"",IF(EXACT(Aanbod!F27, "Preferent"),Aanbod!E27*2,IF(EXACT(Aanbod!F27, "Concurrent"),Aanbod!E27,0))," ")</f>
        <v xml:space="preserve"> </v>
      </c>
      <c r="C12" s="28" t="str">
        <f>IF(Aanbod!E27&gt;0,Aanbod!E27," ")</f>
        <v xml:space="preserve"> </v>
      </c>
      <c r="D12" s="5"/>
      <c r="E12" s="5"/>
      <c r="F12" s="5" t="str">
        <f>IF(Aanbod!D27&gt;"",IF(EXACT(Aanbod!D27, "pA"),Berekening!B12,IF(EXACT(Aanbod!D27, "Gvg-A"),Berekening!B12,IF(EXACT(Aanbod!D27, "Gvg"),Berekening!B12,0)))," ")</f>
        <v xml:space="preserve"> </v>
      </c>
      <c r="G12" s="5" t="str">
        <f>IF(Aanbod!D27&gt;"",IF(EXACT(Aanbod!D27, "pA"),Aanbod!E27,IF(EXACT(Aanbod!D27, "Gvg-A"),Aanbod!E27,IF(EXACT(Aanbod!D27, "Gvg"),Aanbod!E27,0)))," ")</f>
        <v xml:space="preserve"> </v>
      </c>
      <c r="H12" s="5" t="str">
        <f>IF(Aanbod!D27&gt;"",IF($F$203&gt;0,$E$1/$F$203*F12,0)," ")</f>
        <v xml:space="preserve"> </v>
      </c>
      <c r="I12" s="29" t="str">
        <f>IF(Aanbod!D27&gt;"",IF(G12&gt;0,H12/G12," ")," ")</f>
        <v xml:space="preserve"> </v>
      </c>
      <c r="J12" s="5"/>
      <c r="K12" s="5"/>
      <c r="L12" s="5" t="str">
        <f>IF(Aanbod!D27&gt;"",IF(EXACT(Aanbod!D27, "pB"),Berekening!B12,IF(EXACT(Aanbod!D27, "Gvg-B"),Berekening!B12,IF(EXACT(Aanbod!D27, "Gvg"),Berekening!B12,0)))," ")</f>
        <v xml:space="preserve"> </v>
      </c>
      <c r="M12" s="5" t="str">
        <f>IF(Aanbod!D27&gt;"",IF(EXACT(Aanbod!D27, "pB"),Aanbod!E27,IF(EXACT(Aanbod!D27, "Gvg-B"),Aanbod!E27,IF(EXACT(Aanbod!D27, "Gvg"),Aanbod!E27,0)))," ")</f>
        <v xml:space="preserve"> </v>
      </c>
      <c r="N12" s="9" t="str">
        <f>IF(Aanbod!D27&gt;"",IF($L$203&gt;0,$K$1/$L$203*L12,0)," ")</f>
        <v xml:space="preserve"> </v>
      </c>
      <c r="O12" s="10" t="str">
        <f>IF(Aanbod!D27&gt;"",IF(M12&gt;0,N12/M12," ")," ")</f>
        <v xml:space="preserve"> </v>
      </c>
      <c r="P12" s="26"/>
      <c r="Q12" s="30"/>
      <c r="R12" s="31" t="str">
        <f>IF(Aanbod!D27&gt;"",IF(EXACT(Aanbod!D27, "pA"),Berekening!B12,IF(EXACT(Aanbod!D27, "Gvg"),Berekening!B12,IF(EXACT(Aanbod!D27, "Gvg-A"),Berekening!B12,IF(EXACT(Aanbod!D27, "Gvg-B"),Berekening!B12,0))))," ")</f>
        <v xml:space="preserve"> </v>
      </c>
      <c r="S12" s="31" t="str">
        <f>IF(Aanbod!D27&gt;"",IF(EXACT(Aanbod!D27, "pA"),Aanbod!E27,IF(EXACT(Aanbod!D27, "Gvg"),Aanbod!E27,IF(EXACT(Aanbod!D27, "Gvg-A"),Aanbod!E27,IF(EXACT(Aanbod!D27, "Gvg-B"),Aanbod!E27,0))))," ")</f>
        <v xml:space="preserve"> </v>
      </c>
      <c r="T12" s="31" t="str">
        <f>IF(Aanbod!D27&gt;"",IF($R$203&gt;0,$Q$1/$R$203*R12,0)," ")</f>
        <v xml:space="preserve"> </v>
      </c>
      <c r="U12" s="29" t="str">
        <f>IF(Aanbod!D27&gt;"",IF(S12&gt;0,T12/S12," ")," ")</f>
        <v xml:space="preserve"> </v>
      </c>
      <c r="W12" s="26"/>
      <c r="X12" s="30"/>
      <c r="Y12" s="31" t="str">
        <f>IF(Aanbod!D27&gt;"",IF(EXACT(Aanbod!D27, "pB"),Berekening!B12,IF(EXACT(Aanbod!D27, "Gvg"),Berekening!B12,IF(EXACT(Aanbod!D27, "Gvg-A"),Berekening!B12,IF(EXACT(Aanbod!D27, "Gvg-B"),Berekening!B12,0))))," ")</f>
        <v xml:space="preserve"> </v>
      </c>
      <c r="Z12" s="31" t="str">
        <f>IF(Aanbod!D27&gt;"",IF(EXACT(Aanbod!D27, "pB"),Aanbod!E27,IF(EXACT(Aanbod!D27, "Gvg"),Aanbod!E27,IF(EXACT(Aanbod!D27, "Gvg-A"),Aanbod!E27,IF(EXACT(Aanbod!D27, "Gvg-B"),Aanbod!E27,0))))," ")</f>
        <v xml:space="preserve"> </v>
      </c>
      <c r="AA12" s="31" t="str">
        <f>IF(Aanbod!D27&gt;"",IF($Y$203&gt;0,$X$1/$Y$203*Y12,0)," ")</f>
        <v xml:space="preserve"> </v>
      </c>
      <c r="AB12" s="29" t="str">
        <f>IF(Aanbod!D27&gt;"",IF(Z12&gt;0,AA12/Z12," ")," ")</f>
        <v xml:space="preserve"> </v>
      </c>
      <c r="AC12" s="32"/>
      <c r="AD12" s="26" t="str">
        <f>IF(Aanbod!D27&gt;"",ROW(AE12)-1," ")</f>
        <v xml:space="preserve"> </v>
      </c>
      <c r="AE12" t="str">
        <f>IF(Aanbod!D27&gt;"",Aanbod!D27," ")</f>
        <v xml:space="preserve"> </v>
      </c>
      <c r="AF12" s="9" t="str">
        <f>IF(Aanbod!D27&gt;"",Aanbod!E27," ")</f>
        <v xml:space="preserve"> </v>
      </c>
      <c r="AG12" t="str">
        <f>IF(Aanbod!D27&gt;"",Aanbod!F27," ")</f>
        <v xml:space="preserve"> </v>
      </c>
      <c r="AH12" s="33" t="str">
        <f>IF(Aanbod!D27&gt;"",Berekening!B12," ")</f>
        <v xml:space="preserve"> </v>
      </c>
      <c r="AI12" s="34" t="str">
        <f>IF(Aanbod!D27&gt;"",Berekening!H12+Berekening!N12+Berekening!T12+Berekening!AA12," ")</f>
        <v xml:space="preserve"> </v>
      </c>
      <c r="AJ12" s="35" t="str">
        <f>IF(Aanbod!D27&gt;"",IF((AI12-AF12)&gt;0,0,(AI12-AF12))," ")</f>
        <v xml:space="preserve"> </v>
      </c>
      <c r="AK12" s="35" t="str">
        <f>IF(Aanbod!D27&gt;"",IF((AI12-AF12)&gt;0,(AI12-AF12),0)," ")</f>
        <v xml:space="preserve"> </v>
      </c>
      <c r="AL12" s="35" t="str">
        <f>IF(Aanbod!D27&gt;"",IF(AK12&gt;0,Berekening!H12/AI12*AK12,0)," ")</f>
        <v xml:space="preserve"> </v>
      </c>
      <c r="AM12" s="35" t="str">
        <f>IF(Aanbod!D27&gt;"",IF(AK12&gt;0,Berekening!N12/AI12*AK12,0)," ")</f>
        <v xml:space="preserve"> </v>
      </c>
      <c r="AN12" s="35" t="str">
        <f>IF(Aanbod!D27&gt;"",IF(AK12&gt;0,Berekening!T12/AI12*AK12,0)," ")</f>
        <v xml:space="preserve"> </v>
      </c>
      <c r="AO12" s="33" t="str">
        <f>IF(Aanbod!D27&gt;"",IF(AK12&gt;0,Berekening!AA12/AI12*AK12,0)," ")</f>
        <v xml:space="preserve"> </v>
      </c>
      <c r="AR12" s="9"/>
      <c r="AS12" s="9"/>
      <c r="AT12" s="9"/>
      <c r="AU12" s="9"/>
      <c r="AX12" s="36"/>
      <c r="AY12" s="5"/>
      <c r="AZ12" s="5" t="str">
        <f>IF(Aanbod!D27&gt;"",IF(EXACT(AK12,0),IF(EXACT(Aanbod!D27, "pA"),Berekening!B12,IF(EXACT(Aanbod!D27, "Gvg-A"),Berekening!B12,IF(EXACT(Aanbod!D27, "Gvg"),Berekening!B12,0))),0)," ")</f>
        <v xml:space="preserve"> </v>
      </c>
      <c r="BA12" s="5" t="str">
        <f>IF(Aanbod!D27&gt;"",IF(EXACT(AK12,0),IF(EXACT(Aanbod!D27, "pA"),Aanbod!E27,IF(EXACT(Aanbod!D27, "Gvg-A"),Aanbod!E27,IF(EXACT(Aanbod!D27, "Gvg"),Aanbod!E27,0))),0)," ")</f>
        <v xml:space="preserve"> </v>
      </c>
      <c r="BB12" s="5" t="str">
        <f>IF(Aanbod!D27&gt;"",IF($AZ$203&gt;0,$AY$1/$AZ$203*AZ12,0)," ")</f>
        <v xml:space="preserve"> </v>
      </c>
      <c r="BC12" s="29" t="str">
        <f>IF(Aanbod!D27&gt;"",IF(BA12&gt;0,BB12/BA12," ")," ")</f>
        <v xml:space="preserve"> </v>
      </c>
      <c r="BD12" s="5"/>
      <c r="BE12" s="5"/>
      <c r="BF12" s="5" t="str">
        <f>IF(Aanbod!D27&gt;"",IF(EXACT(AK12,0),IF(EXACT(Aanbod!D27, "pB"),Berekening!B12,IF(EXACT(Aanbod!D27, "Gvg-B"),Berekening!B12,IF(EXACT(Aanbod!D27, "Gvg"),Berekening!B12,0))),0)," ")</f>
        <v xml:space="preserve"> </v>
      </c>
      <c r="BG12" s="5" t="str">
        <f>IF(Aanbod!D27&gt;"",IF(EXACT(AK12,0),IF(EXACT(Aanbod!D27, "pB"),Aanbod!E27,IF(EXACT(Aanbod!D27, "Gvg-B"),Aanbod!E27,IF(EXACT(Aanbod!D27, "Gvg"),Aanbod!E27,0))),0)," ")</f>
        <v xml:space="preserve"> </v>
      </c>
      <c r="BH12" s="9" t="str">
        <f>IF(Aanbod!D27&gt;"",IF($BF$203&gt;0,$BE$1/$BF$203*BF12,0)," ")</f>
        <v xml:space="preserve"> </v>
      </c>
      <c r="BI12" s="10" t="str">
        <f>IF(Aanbod!D27&gt;"",IF(BG12&gt;0,BH12/BG12," ")," ")</f>
        <v xml:space="preserve"> </v>
      </c>
      <c r="BJ12" s="26"/>
      <c r="BK12" s="30"/>
      <c r="BL12" s="31" t="str">
        <f>IF(Aanbod!D27&gt;"",IF(EXACT(AK12,0),IF(EXACT(Aanbod!D27, "pA"),Berekening!B12,IF(EXACT(Aanbod!D27, "Gvg"),Berekening!B12,IF(EXACT(Aanbod!D27, "Gvg-A"),Berekening!B12,IF(EXACT(Aanbod!D27, "Gvg-B"),Berekening!B12,0)))),0)," ")</f>
        <v xml:space="preserve"> </v>
      </c>
      <c r="BM12" s="31" t="str">
        <f>IF(Aanbod!D27&gt;"",IF(EXACT(AK12,0),IF(EXACT(Aanbod!D27, "pA"),Aanbod!E27,IF(EXACT(Aanbod!D27, "Gvg"),Aanbod!E27,IF(EXACT(Aanbod!D27, "Gvg-A"),Aanbod!E27,IF(EXACT(Aanbod!D27, "Gvg-B"),Aanbod!E27,0)))),0)," ")</f>
        <v xml:space="preserve"> </v>
      </c>
      <c r="BN12" s="31" t="str">
        <f>IF(Aanbod!D27&gt;"",IF($BL$203&gt;0,$BK$1/$BL$203*BL12,0)," ")</f>
        <v xml:space="preserve"> </v>
      </c>
      <c r="BO12" s="29" t="str">
        <f>IF(Aanbod!D27&gt;"",IF(BM12&gt;0,BN12/BM12," ")," ")</f>
        <v xml:space="preserve"> </v>
      </c>
      <c r="BQ12" s="26"/>
      <c r="BR12" s="30"/>
      <c r="BS12" s="31" t="str">
        <f>IF(Aanbod!D27&gt;"",IF(EXACT(AK12,0),IF(EXACT(Aanbod!D27, "pB"),Berekening!B12,IF(EXACT(Aanbod!D27, "Gvg"),Berekening!B12,IF(EXACT(Aanbod!D27, "Gvg-A"),Berekening!B12,IF(EXACT(Aanbod!D27, "Gvg-B"),Berekening!B12,0)))),0)," ")</f>
        <v xml:space="preserve"> </v>
      </c>
      <c r="BT12" s="31" t="str">
        <f>IF(Aanbod!D27&gt;"",IF(EXACT(AK12,0),IF(EXACT(Aanbod!D27, "pB"),Aanbod!E27,IF(EXACT(Aanbod!D27, "Gvg"),Aanbod!E27,IF(EXACT(Aanbod!D27, "Gvg-A"),Aanbod!E27,IF(EXACT(Aanbod!D27, "Gvg-B"),Aanbod!E27,0)))),0)," ")</f>
        <v xml:space="preserve"> </v>
      </c>
      <c r="BU12" s="31" t="str">
        <f>IF(Aanbod!D27&gt;"",IF($BS$203&gt;0,$BR$1/$BS$203*BS12,0)," ")</f>
        <v xml:space="preserve"> </v>
      </c>
      <c r="BV12" s="29" t="str">
        <f>IF(Aanbod!D27&gt;"",IF(BT12&gt;0,BU12/BT12," ")," ")</f>
        <v xml:space="preserve"> </v>
      </c>
      <c r="BX12" s="34" t="str">
        <f>IF(Aanbod!D27&gt;"",AI12-AK12+BB12+BH12+BN12+BU12," ")</f>
        <v xml:space="preserve"> </v>
      </c>
      <c r="BY12" s="35" t="str">
        <f>IF(Aanbod!D27&gt;"",IF((BX12-AF12)&gt;0,0,(BX12-AF12))," ")</f>
        <v xml:space="preserve"> </v>
      </c>
      <c r="BZ12" s="35" t="str">
        <f>IF(Aanbod!D27&gt;"",IF((BX12-AF12)&gt;0,(BX12-AF12),0)," ")</f>
        <v xml:space="preserve"> </v>
      </c>
      <c r="CA12" s="35" t="str">
        <f>IF(Aanbod!D27&gt;"",IF(BZ12&gt;0,(Berekening!H12+BB12)/BX12*BZ12,0)," ")</f>
        <v xml:space="preserve"> </v>
      </c>
      <c r="CB12" s="35" t="str">
        <f>IF(Aanbod!D27&gt;"",IF(BZ12&gt;0,(Berekening!N12+BH12)/BX12*BZ12,0)," ")</f>
        <v xml:space="preserve"> </v>
      </c>
      <c r="CC12" s="35" t="str">
        <f>IF(Aanbod!D27&gt;"",IF(BZ12&gt;0,(Berekening!T12+BN12)/BX12*BZ12,0)," ")</f>
        <v xml:space="preserve"> </v>
      </c>
      <c r="CD12" s="33" t="str">
        <f>IF(Aanbod!D27&gt;"",IF(BZ12&gt;0,Berekening!AA12/BX12*BZ12,0)," ")</f>
        <v xml:space="preserve"> </v>
      </c>
      <c r="CE12" s="35"/>
      <c r="CG12" s="9"/>
      <c r="CH12" s="9"/>
      <c r="CI12" s="9"/>
      <c r="CJ12" s="9"/>
      <c r="CK12" s="9"/>
      <c r="CL12" s="9"/>
      <c r="CM12" s="36"/>
      <c r="CN12" s="5"/>
      <c r="CO12" s="5" t="str">
        <f>IF(Aanbod!D27&gt;"",IF(EXACT(BZ12,0),IF(EXACT(AK12,0),IF(EXACT(AE12, "pA"),AH12,IF(EXACT(AE12, "Gvg-A"),AH12,IF(EXACT(AE12, "Gvg"),AH12,0))),0),0)," ")</f>
        <v xml:space="preserve"> </v>
      </c>
      <c r="CP12" s="5" t="str">
        <f>IF(Aanbod!D27&gt;"",IF(EXACT(BZ12,0),IF(EXACT(AK12,0),IF(EXACT(AE12, "pA"),AF12,IF(EXACT(AE12, "Gvg-A"),AF12,IF(EXACT(AE12, "Gvg"),AF12,0))),0),0)," ")</f>
        <v xml:space="preserve"> </v>
      </c>
      <c r="CQ12" s="5" t="str">
        <f>IF(Aanbod!D27&gt;"",IF($CO$203&gt;0,$CN$1/$CO$203*CO12,0)," ")</f>
        <v xml:space="preserve"> </v>
      </c>
      <c r="CR12" s="29" t="str">
        <f>IF(Aanbod!D27&gt;"",IF(CP12&gt;0,CQ12/CP12," ")," ")</f>
        <v xml:space="preserve"> </v>
      </c>
      <c r="CS12" s="5"/>
      <c r="CT12" s="5"/>
      <c r="CU12" s="5" t="str">
        <f>IF(Aanbod!D27&gt;"",IF(EXACT(BZ12,0),IF(EXACT(AK12,0),IF(EXACT(AE12, "pB"),AH12,IF(EXACT(AE12, "Gvg-B"),AH12,IF(EXACT(AE12, "Gvg"),AH12,0))),0),0)," ")</f>
        <v xml:space="preserve"> </v>
      </c>
      <c r="CV12" s="5" t="str">
        <f>IF(Aanbod!D27&gt;"",IF(EXACT(BZ12,0),IF(EXACT(AK12,0),IF(EXACT(AE12, "pB"),AF12,IF(EXACT(AE12, "Gvg-B"),AF12,IF(EXACT(AE12, "Gvg"),AF12,0))),0),0)," ")</f>
        <v xml:space="preserve"> </v>
      </c>
      <c r="CW12" s="9" t="str">
        <f>IF(Aanbod!D27&gt;"",IF($CU$203&gt;0,$CT$1/$CU$203*CU12,0)," ")</f>
        <v xml:space="preserve"> </v>
      </c>
      <c r="CX12" s="10" t="str">
        <f>IF(Aanbod!D27&gt;"",IF(CV12&gt;0,CW12/CV12," ")," ")</f>
        <v xml:space="preserve"> </v>
      </c>
      <c r="CY12" s="26"/>
      <c r="CZ12" s="30"/>
      <c r="DA12" s="31" t="str">
        <f>IF(Aanbod!D27&gt;"",IF(EXACT(BZ12,0),IF(EXACT(AK12,0),IF(EXACT(AE12, "pA"),AH12,IF(EXACT(AE12, "Gvg"),AH12,IF(EXACT(AE12, "Gvg-A"),AH12,IF(EXACT(AE12, "Gvg-B"),AH12,0)))),0),0)," ")</f>
        <v xml:space="preserve"> </v>
      </c>
      <c r="DB12" s="31" t="str">
        <f>IF(Aanbod!D27&gt;"",IF(EXACT(BZ12,0),IF(EXACT(AK12,0),IF(EXACT(AE12, "pA"),AF12,IF(EXACT(AE12, "Gvg"),AF12,IF(EXACT(AE12, "Gvg-A"),AF12,IF(EXACT(AE12, "Gvg-B"),AF12,0)))),0),0)," ")</f>
        <v xml:space="preserve"> </v>
      </c>
      <c r="DC12" s="31" t="str">
        <f>IF(Aanbod!D27&gt;"",IF($DA$203&gt;0,$CZ$1/$DA$203*DA12,0)," ")</f>
        <v xml:space="preserve"> </v>
      </c>
      <c r="DD12" s="29" t="str">
        <f>IF(Aanbod!D27&gt;"",IF(DB12&gt;0,DC12/DB12," ")," ")</f>
        <v xml:space="preserve"> </v>
      </c>
      <c r="DF12" s="26"/>
      <c r="DG12" s="30"/>
      <c r="DH12" s="31" t="str">
        <f>IF(Aanbod!D27&gt;"",IF(EXACT(BZ12,0),IF(EXACT(AK12,0),IF(EXACT(AE12, "pB"),AH12,IF(EXACT(AE12, "Gvg"),AH12,IF(EXACT(AE12, "Gvg-A"),AH12,IF(EXACT(AE12, "Gvg-B"),AH12,0)))),0),0)," ")</f>
        <v xml:space="preserve"> </v>
      </c>
      <c r="DI12" s="31" t="str">
        <f>IF(Aanbod!D27&gt;"",IF(EXACT(BZ12,0),IF(EXACT(AK12,0),IF(EXACT(AE12, "pB"),AF12,IF(EXACT(AE12, "Gvg"),AF12,IF(EXACT(AE12, "Gvg-A"),AF12,IF(EXACT(AE12, "Gvg-B"),AF12,0)))),0),0)," ")</f>
        <v xml:space="preserve"> </v>
      </c>
      <c r="DJ12" s="31" t="str">
        <f>IF(Aanbod!D27&gt;"",IF($DH$203&gt;0,$DG$1/$DH$203*DH12,0)," ")</f>
        <v xml:space="preserve"> </v>
      </c>
      <c r="DK12" s="29" t="str">
        <f>IF(Aanbod!D27&gt;"",IF(DI12&gt;0,DJ12/DI12," ")," ")</f>
        <v xml:space="preserve"> </v>
      </c>
      <c r="DM12" s="37" t="str">
        <f>IF(Aanbod!D27&gt;"",BX12-BZ12+CQ12+CW12+DC12+DJ12," ")</f>
        <v xml:space="preserve"> </v>
      </c>
      <c r="DN12" s="35" t="str">
        <f>IF(Aanbod!D27&gt;"",IF((DM12-AF12)&gt;0,(DM12-AF12),0)," ")</f>
        <v xml:space="preserve"> </v>
      </c>
      <c r="DO12" s="35" t="str">
        <f>IF(Aanbod!D27&gt;"",IF(DN12&gt;0,(Berekening!H12+BB12+CQ12)/DM12*DN12,0)," ")</f>
        <v xml:space="preserve"> </v>
      </c>
      <c r="DP12" s="35" t="str">
        <f>IF(Aanbod!D27&gt;"",IF(DN12&gt;0,(Berekening!N12+BH12+CW12)/DM12*DN12,0)," ")</f>
        <v xml:space="preserve"> </v>
      </c>
      <c r="DQ12" s="35" t="str">
        <f>IF(Aanbod!D27&gt;"",IF(DN12&gt;0,(Berekening!T12+BN12+DC12)/DM12*DN12,0)," ")</f>
        <v xml:space="preserve"> </v>
      </c>
      <c r="DR12" s="33" t="str">
        <f>IF(Aanbod!D27&gt;"",IF(DN12&gt;0,(Berekening!AA12+BU12+DJ12)/DM12*DN12,0)," ")</f>
        <v xml:space="preserve"> </v>
      </c>
      <c r="DS12" s="35"/>
      <c r="DT12" s="38" t="str">
        <f>IF(Aanbod!D27&gt;"",ROUND((DM12-DN12),2)," ")</f>
        <v xml:space="preserve"> </v>
      </c>
      <c r="DU12" s="38" t="str">
        <f>IF(Aanbod!D27&gt;"",IF(DT12=C12,0.01,DT12),"")</f>
        <v/>
      </c>
      <c r="DV12" s="39" t="str">
        <f>IF(Aanbod!D27&gt;"",RANK(DU12,$DU$2:$DU$201) + COUNTIF($DU$2:DU12,DU12) -1," ")</f>
        <v xml:space="preserve"> </v>
      </c>
      <c r="DW12" s="35" t="str">
        <f>IF(Aanbod!D27&gt;"",IF($DV$203&lt;0,IF(DV12&lt;=ABS($DV$203),0.01,0),IF(DV12&lt;=ABS($DV$203),-0.01,0))," ")</f>
        <v xml:space="preserve"> </v>
      </c>
      <c r="DX12" s="35"/>
      <c r="DY12" s="28" t="str">
        <f>IF(Aanbod!D27&gt;"",DT12+DW12," ")</f>
        <v xml:space="preserve"> </v>
      </c>
    </row>
    <row r="13" spans="1:129" x14ac:dyDescent="0.25">
      <c r="A13" s="26" t="str">
        <f>Aanbod!A28</f>
        <v/>
      </c>
      <c r="B13" s="27" t="str">
        <f>IF(Aanbod!D28&gt;"",IF(EXACT(Aanbod!F28, "Preferent"),Aanbod!E28*2,IF(EXACT(Aanbod!F28, "Concurrent"),Aanbod!E28,0))," ")</f>
        <v xml:space="preserve"> </v>
      </c>
      <c r="C13" s="28" t="str">
        <f>IF(Aanbod!E28&gt;0,Aanbod!E28," ")</f>
        <v xml:space="preserve"> </v>
      </c>
      <c r="D13" s="5"/>
      <c r="E13" s="5"/>
      <c r="F13" s="5" t="str">
        <f>IF(Aanbod!D28&gt;"",IF(EXACT(Aanbod!D28, "pA"),Berekening!B13,IF(EXACT(Aanbod!D28, "Gvg-A"),Berekening!B13,IF(EXACT(Aanbod!D28, "Gvg"),Berekening!B13,0)))," ")</f>
        <v xml:space="preserve"> </v>
      </c>
      <c r="G13" s="5" t="str">
        <f>IF(Aanbod!D28&gt;"",IF(EXACT(Aanbod!D28, "pA"),Aanbod!E28,IF(EXACT(Aanbod!D28, "Gvg-A"),Aanbod!E28,IF(EXACT(Aanbod!D28, "Gvg"),Aanbod!E28,0)))," ")</f>
        <v xml:space="preserve"> </v>
      </c>
      <c r="H13" s="5" t="str">
        <f>IF(Aanbod!D28&gt;"",IF($F$203&gt;0,$E$1/$F$203*F13,0)," ")</f>
        <v xml:space="preserve"> </v>
      </c>
      <c r="I13" s="29" t="str">
        <f>IF(Aanbod!D28&gt;"",IF(G13&gt;0,H13/G13," ")," ")</f>
        <v xml:space="preserve"> </v>
      </c>
      <c r="J13" s="5"/>
      <c r="K13" s="5"/>
      <c r="L13" s="5" t="str">
        <f>IF(Aanbod!D28&gt;"",IF(EXACT(Aanbod!D28, "pB"),Berekening!B13,IF(EXACT(Aanbod!D28, "Gvg-B"),Berekening!B13,IF(EXACT(Aanbod!D28, "Gvg"),Berekening!B13,0)))," ")</f>
        <v xml:space="preserve"> </v>
      </c>
      <c r="M13" s="5" t="str">
        <f>IF(Aanbod!D28&gt;"",IF(EXACT(Aanbod!D28, "pB"),Aanbod!E28,IF(EXACT(Aanbod!D28, "Gvg-B"),Aanbod!E28,IF(EXACT(Aanbod!D28, "Gvg"),Aanbod!E28,0)))," ")</f>
        <v xml:space="preserve"> </v>
      </c>
      <c r="N13" s="9" t="str">
        <f>IF(Aanbod!D28&gt;"",IF($L$203&gt;0,$K$1/$L$203*L13,0)," ")</f>
        <v xml:space="preserve"> </v>
      </c>
      <c r="O13" s="10" t="str">
        <f>IF(Aanbod!D28&gt;"",IF(M13&gt;0,N13/M13," ")," ")</f>
        <v xml:space="preserve"> </v>
      </c>
      <c r="P13" s="26"/>
      <c r="Q13" s="30"/>
      <c r="R13" s="31" t="str">
        <f>IF(Aanbod!D28&gt;"",IF(EXACT(Aanbod!D28, "pA"),Berekening!B13,IF(EXACT(Aanbod!D28, "Gvg"),Berekening!B13,IF(EXACT(Aanbod!D28, "Gvg-A"),Berekening!B13,IF(EXACT(Aanbod!D28, "Gvg-B"),Berekening!B13,0))))," ")</f>
        <v xml:space="preserve"> </v>
      </c>
      <c r="S13" s="31" t="str">
        <f>IF(Aanbod!D28&gt;"",IF(EXACT(Aanbod!D28, "pA"),Aanbod!E28,IF(EXACT(Aanbod!D28, "Gvg"),Aanbod!E28,IF(EXACT(Aanbod!D28, "Gvg-A"),Aanbod!E28,IF(EXACT(Aanbod!D28, "Gvg-B"),Aanbod!E28,0))))," ")</f>
        <v xml:space="preserve"> </v>
      </c>
      <c r="T13" s="31" t="str">
        <f>IF(Aanbod!D28&gt;"",IF($R$203&gt;0,$Q$1/$R$203*R13,0)," ")</f>
        <v xml:space="preserve"> </v>
      </c>
      <c r="U13" s="29" t="str">
        <f>IF(Aanbod!D28&gt;"",IF(S13&gt;0,T13/S13," ")," ")</f>
        <v xml:space="preserve"> </v>
      </c>
      <c r="W13" s="26"/>
      <c r="X13" s="30"/>
      <c r="Y13" s="31" t="str">
        <f>IF(Aanbod!D28&gt;"",IF(EXACT(Aanbod!D28, "pB"),Berekening!B13,IF(EXACT(Aanbod!D28, "Gvg"),Berekening!B13,IF(EXACT(Aanbod!D28, "Gvg-A"),Berekening!B13,IF(EXACT(Aanbod!D28, "Gvg-B"),Berekening!B13,0))))," ")</f>
        <v xml:space="preserve"> </v>
      </c>
      <c r="Z13" s="31" t="str">
        <f>IF(Aanbod!D28&gt;"",IF(EXACT(Aanbod!D28, "pB"),Aanbod!E28,IF(EXACT(Aanbod!D28, "Gvg"),Aanbod!E28,IF(EXACT(Aanbod!D28, "Gvg-A"),Aanbod!E28,IF(EXACT(Aanbod!D28, "Gvg-B"),Aanbod!E28,0))))," ")</f>
        <v xml:space="preserve"> </v>
      </c>
      <c r="AA13" s="31" t="str">
        <f>IF(Aanbod!D28&gt;"",IF($Y$203&gt;0,$X$1/$Y$203*Y13,0)," ")</f>
        <v xml:space="preserve"> </v>
      </c>
      <c r="AB13" s="29" t="str">
        <f>IF(Aanbod!D28&gt;"",IF(Z13&gt;0,AA13/Z13," ")," ")</f>
        <v xml:space="preserve"> </v>
      </c>
      <c r="AC13" s="32"/>
      <c r="AD13" s="26" t="str">
        <f>IF(Aanbod!D28&gt;"",ROW(AE13)-1," ")</f>
        <v xml:space="preserve"> </v>
      </c>
      <c r="AE13" t="str">
        <f>IF(Aanbod!D28&gt;"",Aanbod!D28," ")</f>
        <v xml:space="preserve"> </v>
      </c>
      <c r="AF13" s="9" t="str">
        <f>IF(Aanbod!D28&gt;"",Aanbod!E28," ")</f>
        <v xml:space="preserve"> </v>
      </c>
      <c r="AG13" t="str">
        <f>IF(Aanbod!D28&gt;"",Aanbod!F28," ")</f>
        <v xml:space="preserve"> </v>
      </c>
      <c r="AH13" s="33" t="str">
        <f>IF(Aanbod!D28&gt;"",Berekening!B13," ")</f>
        <v xml:space="preserve"> </v>
      </c>
      <c r="AI13" s="34" t="str">
        <f>IF(Aanbod!D28&gt;"",Berekening!H13+Berekening!N13+Berekening!T13+Berekening!AA13," ")</f>
        <v xml:space="preserve"> </v>
      </c>
      <c r="AJ13" s="35" t="str">
        <f>IF(Aanbod!D28&gt;"",IF((AI13-AF13)&gt;0,0,(AI13-AF13))," ")</f>
        <v xml:space="preserve"> </v>
      </c>
      <c r="AK13" s="35" t="str">
        <f>IF(Aanbod!D28&gt;"",IF((AI13-AF13)&gt;0,(AI13-AF13),0)," ")</f>
        <v xml:space="preserve"> </v>
      </c>
      <c r="AL13" s="35" t="str">
        <f>IF(Aanbod!D28&gt;"",IF(AK13&gt;0,Berekening!H13/AI13*AK13,0)," ")</f>
        <v xml:space="preserve"> </v>
      </c>
      <c r="AM13" s="35" t="str">
        <f>IF(Aanbod!D28&gt;"",IF(AK13&gt;0,Berekening!N13/AI13*AK13,0)," ")</f>
        <v xml:space="preserve"> </v>
      </c>
      <c r="AN13" s="35" t="str">
        <f>IF(Aanbod!D28&gt;"",IF(AK13&gt;0,Berekening!T13/AI13*AK13,0)," ")</f>
        <v xml:space="preserve"> </v>
      </c>
      <c r="AO13" s="33" t="str">
        <f>IF(Aanbod!D28&gt;"",IF(AK13&gt;0,Berekening!AA13/AI13*AK13,0)," ")</f>
        <v xml:space="preserve"> </v>
      </c>
      <c r="AR13" s="9"/>
      <c r="AS13" s="9"/>
      <c r="AT13" s="9"/>
      <c r="AU13" s="9"/>
      <c r="AX13" s="36"/>
      <c r="AY13" s="5"/>
      <c r="AZ13" s="5" t="str">
        <f>IF(Aanbod!D28&gt;"",IF(EXACT(AK13,0),IF(EXACT(Aanbod!D28, "pA"),Berekening!B13,IF(EXACT(Aanbod!D28, "Gvg-A"),Berekening!B13,IF(EXACT(Aanbod!D28, "Gvg"),Berekening!B13,0))),0)," ")</f>
        <v xml:space="preserve"> </v>
      </c>
      <c r="BA13" s="5" t="str">
        <f>IF(Aanbod!D28&gt;"",IF(EXACT(AK13,0),IF(EXACT(Aanbod!D28, "pA"),Aanbod!E28,IF(EXACT(Aanbod!D28, "Gvg-A"),Aanbod!E28,IF(EXACT(Aanbod!D28, "Gvg"),Aanbod!E28,0))),0)," ")</f>
        <v xml:space="preserve"> </v>
      </c>
      <c r="BB13" s="5" t="str">
        <f>IF(Aanbod!D28&gt;"",IF($AZ$203&gt;0,$AY$1/$AZ$203*AZ13,0)," ")</f>
        <v xml:space="preserve"> </v>
      </c>
      <c r="BC13" s="29" t="str">
        <f>IF(Aanbod!D28&gt;"",IF(BA13&gt;0,BB13/BA13," ")," ")</f>
        <v xml:space="preserve"> </v>
      </c>
      <c r="BD13" s="5"/>
      <c r="BE13" s="5"/>
      <c r="BF13" s="5" t="str">
        <f>IF(Aanbod!D28&gt;"",IF(EXACT(AK13,0),IF(EXACT(Aanbod!D28, "pB"),Berekening!B13,IF(EXACT(Aanbod!D28, "Gvg-B"),Berekening!B13,IF(EXACT(Aanbod!D28, "Gvg"),Berekening!B13,0))),0)," ")</f>
        <v xml:space="preserve"> </v>
      </c>
      <c r="BG13" s="5" t="str">
        <f>IF(Aanbod!D28&gt;"",IF(EXACT(AK13,0),IF(EXACT(Aanbod!D28, "pB"),Aanbod!E28,IF(EXACT(Aanbod!D28, "Gvg-B"),Aanbod!E28,IF(EXACT(Aanbod!D28, "Gvg"),Aanbod!E28,0))),0)," ")</f>
        <v xml:space="preserve"> </v>
      </c>
      <c r="BH13" s="9" t="str">
        <f>IF(Aanbod!D28&gt;"",IF($BF$203&gt;0,$BE$1/$BF$203*BF13,0)," ")</f>
        <v xml:space="preserve"> </v>
      </c>
      <c r="BI13" s="10" t="str">
        <f>IF(Aanbod!D28&gt;"",IF(BG13&gt;0,BH13/BG13," ")," ")</f>
        <v xml:space="preserve"> </v>
      </c>
      <c r="BJ13" s="26"/>
      <c r="BK13" s="30"/>
      <c r="BL13" s="31" t="str">
        <f>IF(Aanbod!D28&gt;"",IF(EXACT(AK13,0),IF(EXACT(Aanbod!D28, "pA"),Berekening!B13,IF(EXACT(Aanbod!D28, "Gvg"),Berekening!B13,IF(EXACT(Aanbod!D28, "Gvg-A"),Berekening!B13,IF(EXACT(Aanbod!D28, "Gvg-B"),Berekening!B13,0)))),0)," ")</f>
        <v xml:space="preserve"> </v>
      </c>
      <c r="BM13" s="31" t="str">
        <f>IF(Aanbod!D28&gt;"",IF(EXACT(AK13,0),IF(EXACT(Aanbod!D28, "pA"),Aanbod!E28,IF(EXACT(Aanbod!D28, "Gvg"),Aanbod!E28,IF(EXACT(Aanbod!D28, "Gvg-A"),Aanbod!E28,IF(EXACT(Aanbod!D28, "Gvg-B"),Aanbod!E28,0)))),0)," ")</f>
        <v xml:space="preserve"> </v>
      </c>
      <c r="BN13" s="31" t="str">
        <f>IF(Aanbod!D28&gt;"",IF($BL$203&gt;0,$BK$1/$BL$203*BL13,0)," ")</f>
        <v xml:space="preserve"> </v>
      </c>
      <c r="BO13" s="29" t="str">
        <f>IF(Aanbod!D28&gt;"",IF(BM13&gt;0,BN13/BM13," ")," ")</f>
        <v xml:space="preserve"> </v>
      </c>
      <c r="BQ13" s="26"/>
      <c r="BR13" s="30"/>
      <c r="BS13" s="31" t="str">
        <f>IF(Aanbod!D28&gt;"",IF(EXACT(AK13,0),IF(EXACT(Aanbod!D28, "pB"),Berekening!B13,IF(EXACT(Aanbod!D28, "Gvg"),Berekening!B13,IF(EXACT(Aanbod!D28, "Gvg-A"),Berekening!B13,IF(EXACT(Aanbod!D28, "Gvg-B"),Berekening!B13,0)))),0)," ")</f>
        <v xml:space="preserve"> </v>
      </c>
      <c r="BT13" s="31" t="str">
        <f>IF(Aanbod!D28&gt;"",IF(EXACT(AK13,0),IF(EXACT(Aanbod!D28, "pB"),Aanbod!E28,IF(EXACT(Aanbod!D28, "Gvg"),Aanbod!E28,IF(EXACT(Aanbod!D28, "Gvg-A"),Aanbod!E28,IF(EXACT(Aanbod!D28, "Gvg-B"),Aanbod!E28,0)))),0)," ")</f>
        <v xml:space="preserve"> </v>
      </c>
      <c r="BU13" s="31" t="str">
        <f>IF(Aanbod!D28&gt;"",IF($BS$203&gt;0,$BR$1/$BS$203*BS13,0)," ")</f>
        <v xml:space="preserve"> </v>
      </c>
      <c r="BV13" s="29" t="str">
        <f>IF(Aanbod!D28&gt;"",IF(BT13&gt;0,BU13/BT13," ")," ")</f>
        <v xml:space="preserve"> </v>
      </c>
      <c r="BX13" s="34" t="str">
        <f>IF(Aanbod!D28&gt;"",AI13-AK13+BB13+BH13+BN13+BU13," ")</f>
        <v xml:space="preserve"> </v>
      </c>
      <c r="BY13" s="35" t="str">
        <f>IF(Aanbod!D28&gt;"",IF((BX13-AF13)&gt;0,0,(BX13-AF13))," ")</f>
        <v xml:space="preserve"> </v>
      </c>
      <c r="BZ13" s="35" t="str">
        <f>IF(Aanbod!D28&gt;"",IF((BX13-AF13)&gt;0,(BX13-AF13),0)," ")</f>
        <v xml:space="preserve"> </v>
      </c>
      <c r="CA13" s="35" t="str">
        <f>IF(Aanbod!D28&gt;"",IF(BZ13&gt;0,(Berekening!H13+BB13)/BX13*BZ13,0)," ")</f>
        <v xml:space="preserve"> </v>
      </c>
      <c r="CB13" s="35" t="str">
        <f>IF(Aanbod!D28&gt;"",IF(BZ13&gt;0,(Berekening!N13+BH13)/BX13*BZ13,0)," ")</f>
        <v xml:space="preserve"> </v>
      </c>
      <c r="CC13" s="35" t="str">
        <f>IF(Aanbod!D28&gt;"",IF(BZ13&gt;0,(Berekening!T13+BN13)/BX13*BZ13,0)," ")</f>
        <v xml:space="preserve"> </v>
      </c>
      <c r="CD13" s="33" t="str">
        <f>IF(Aanbod!D28&gt;"",IF(BZ13&gt;0,Berekening!AA13/BX13*BZ13,0)," ")</f>
        <v xml:space="preserve"> </v>
      </c>
      <c r="CE13" s="35"/>
      <c r="CG13" s="9"/>
      <c r="CH13" s="9"/>
      <c r="CI13" s="9"/>
      <c r="CJ13" s="9"/>
      <c r="CK13" s="9"/>
      <c r="CL13" s="9"/>
      <c r="CM13" s="36"/>
      <c r="CN13" s="5"/>
      <c r="CO13" s="5" t="str">
        <f>IF(Aanbod!D28&gt;"",IF(EXACT(BZ13,0),IF(EXACT(AK13,0),IF(EXACT(AE13, "pA"),AH13,IF(EXACT(AE13, "Gvg-A"),AH13,IF(EXACT(AE13, "Gvg"),AH13,0))),0),0)," ")</f>
        <v xml:space="preserve"> </v>
      </c>
      <c r="CP13" s="5" t="str">
        <f>IF(Aanbod!D28&gt;"",IF(EXACT(BZ13,0),IF(EXACT(AK13,0),IF(EXACT(AE13, "pA"),AF13,IF(EXACT(AE13, "Gvg-A"),AF13,IF(EXACT(AE13, "Gvg"),AF13,0))),0),0)," ")</f>
        <v xml:space="preserve"> </v>
      </c>
      <c r="CQ13" s="5" t="str">
        <f>IF(Aanbod!D28&gt;"",IF($CO$203&gt;0,$CN$1/$CO$203*CO13,0)," ")</f>
        <v xml:space="preserve"> </v>
      </c>
      <c r="CR13" s="29" t="str">
        <f>IF(Aanbod!D28&gt;"",IF(CP13&gt;0,CQ13/CP13," ")," ")</f>
        <v xml:space="preserve"> </v>
      </c>
      <c r="CS13" s="5"/>
      <c r="CT13" s="5"/>
      <c r="CU13" s="5" t="str">
        <f>IF(Aanbod!D28&gt;"",IF(EXACT(BZ13,0),IF(EXACT(AK13,0),IF(EXACT(AE13, "pB"),AH13,IF(EXACT(AE13, "Gvg-B"),AH13,IF(EXACT(AE13, "Gvg"),AH13,0))),0),0)," ")</f>
        <v xml:space="preserve"> </v>
      </c>
      <c r="CV13" s="5" t="str">
        <f>IF(Aanbod!D28&gt;"",IF(EXACT(BZ13,0),IF(EXACT(AK13,0),IF(EXACT(AE13, "pB"),AF13,IF(EXACT(AE13, "Gvg-B"),AF13,IF(EXACT(AE13, "Gvg"),AF13,0))),0),0)," ")</f>
        <v xml:space="preserve"> </v>
      </c>
      <c r="CW13" s="9" t="str">
        <f>IF(Aanbod!D28&gt;"",IF($CU$203&gt;0,$CT$1/$CU$203*CU13,0)," ")</f>
        <v xml:space="preserve"> </v>
      </c>
      <c r="CX13" s="10" t="str">
        <f>IF(Aanbod!D28&gt;"",IF(CV13&gt;0,CW13/CV13," ")," ")</f>
        <v xml:space="preserve"> </v>
      </c>
      <c r="CY13" s="26"/>
      <c r="CZ13" s="30"/>
      <c r="DA13" s="31" t="str">
        <f>IF(Aanbod!D28&gt;"",IF(EXACT(BZ13,0),IF(EXACT(AK13,0),IF(EXACT(AE13, "pA"),AH13,IF(EXACT(AE13, "Gvg"),AH13,IF(EXACT(AE13, "Gvg-A"),AH13,IF(EXACT(AE13, "Gvg-B"),AH13,0)))),0),0)," ")</f>
        <v xml:space="preserve"> </v>
      </c>
      <c r="DB13" s="31" t="str">
        <f>IF(Aanbod!D28&gt;"",IF(EXACT(BZ13,0),IF(EXACT(AK13,0),IF(EXACT(AE13, "pA"),AF13,IF(EXACT(AE13, "Gvg"),AF13,IF(EXACT(AE13, "Gvg-A"),AF13,IF(EXACT(AE13, "Gvg-B"),AF13,0)))),0),0)," ")</f>
        <v xml:space="preserve"> </v>
      </c>
      <c r="DC13" s="31" t="str">
        <f>IF(Aanbod!D28&gt;"",IF($DA$203&gt;0,$CZ$1/$DA$203*DA13,0)," ")</f>
        <v xml:space="preserve"> </v>
      </c>
      <c r="DD13" s="29" t="str">
        <f>IF(Aanbod!D28&gt;"",IF(DB13&gt;0,DC13/DB13," ")," ")</f>
        <v xml:space="preserve"> </v>
      </c>
      <c r="DF13" s="26"/>
      <c r="DG13" s="30"/>
      <c r="DH13" s="31" t="str">
        <f>IF(Aanbod!D28&gt;"",IF(EXACT(BZ13,0),IF(EXACT(AK13,0),IF(EXACT(AE13, "pB"),AH13,IF(EXACT(AE13, "Gvg"),AH13,IF(EXACT(AE13, "Gvg-A"),AH13,IF(EXACT(AE13, "Gvg-B"),AH13,0)))),0),0)," ")</f>
        <v xml:space="preserve"> </v>
      </c>
      <c r="DI13" s="31" t="str">
        <f>IF(Aanbod!D28&gt;"",IF(EXACT(BZ13,0),IF(EXACT(AK13,0),IF(EXACT(AE13, "pB"),AF13,IF(EXACT(AE13, "Gvg"),AF13,IF(EXACT(AE13, "Gvg-A"),AF13,IF(EXACT(AE13, "Gvg-B"),AF13,0)))),0),0)," ")</f>
        <v xml:space="preserve"> </v>
      </c>
      <c r="DJ13" s="31" t="str">
        <f>IF(Aanbod!D28&gt;"",IF($DH$203&gt;0,$DG$1/$DH$203*DH13,0)," ")</f>
        <v xml:space="preserve"> </v>
      </c>
      <c r="DK13" s="29" t="str">
        <f>IF(Aanbod!D28&gt;"",IF(DI13&gt;0,DJ13/DI13," ")," ")</f>
        <v xml:space="preserve"> </v>
      </c>
      <c r="DM13" s="37" t="str">
        <f>IF(Aanbod!D28&gt;"",BX13-BZ13+CQ13+CW13+DC13+DJ13," ")</f>
        <v xml:space="preserve"> </v>
      </c>
      <c r="DN13" s="35" t="str">
        <f>IF(Aanbod!D28&gt;"",IF((DM13-AF13)&gt;0,(DM13-AF13),0)," ")</f>
        <v xml:space="preserve"> </v>
      </c>
      <c r="DO13" s="35" t="str">
        <f>IF(Aanbod!D28&gt;"",IF(DN13&gt;0,(Berekening!H13+BB13+CQ13)/DM13*DN13,0)," ")</f>
        <v xml:space="preserve"> </v>
      </c>
      <c r="DP13" s="35" t="str">
        <f>IF(Aanbod!D28&gt;"",IF(DN13&gt;0,(Berekening!N13+BH13+CW13)/DM13*DN13,0)," ")</f>
        <v xml:space="preserve"> </v>
      </c>
      <c r="DQ13" s="35" t="str">
        <f>IF(Aanbod!D28&gt;"",IF(DN13&gt;0,(Berekening!T13+BN13+DC13)/DM13*DN13,0)," ")</f>
        <v xml:space="preserve"> </v>
      </c>
      <c r="DR13" s="33" t="str">
        <f>IF(Aanbod!D28&gt;"",IF(DN13&gt;0,(Berekening!AA13+BU13+DJ13)/DM13*DN13,0)," ")</f>
        <v xml:space="preserve"> </v>
      </c>
      <c r="DS13" s="35"/>
      <c r="DT13" s="38" t="str">
        <f>IF(Aanbod!D28&gt;"",ROUND((DM13-DN13),2)," ")</f>
        <v xml:space="preserve"> </v>
      </c>
      <c r="DU13" s="38" t="str">
        <f>IF(Aanbod!D28&gt;"",IF(DT13=C13,0.01,DT13),"")</f>
        <v/>
      </c>
      <c r="DV13" s="39" t="str">
        <f>IF(Aanbod!D28&gt;"",RANK(DU13,$DU$2:$DU$201) + COUNTIF($DU$2:DU13,DU13) -1," ")</f>
        <v xml:space="preserve"> </v>
      </c>
      <c r="DW13" s="35" t="str">
        <f>IF(Aanbod!D28&gt;"",IF($DV$203&lt;0,IF(DV13&lt;=ABS($DV$203),0.01,0),IF(DV13&lt;=ABS($DV$203),-0.01,0))," ")</f>
        <v xml:space="preserve"> </v>
      </c>
      <c r="DX13" s="35"/>
      <c r="DY13" s="28" t="str">
        <f>IF(Aanbod!D28&gt;"",DT13+DW13," ")</f>
        <v xml:space="preserve"> </v>
      </c>
    </row>
    <row r="14" spans="1:129" x14ac:dyDescent="0.25">
      <c r="A14" s="26" t="str">
        <f>Aanbod!A29</f>
        <v/>
      </c>
      <c r="B14" s="27" t="str">
        <f>IF(Aanbod!D29&gt;"",IF(EXACT(Aanbod!F29, "Preferent"),Aanbod!E29*2,IF(EXACT(Aanbod!F29, "Concurrent"),Aanbod!E29,0))," ")</f>
        <v xml:space="preserve"> </v>
      </c>
      <c r="C14" s="28" t="str">
        <f>IF(Aanbod!E29&gt;0,Aanbod!E29," ")</f>
        <v xml:space="preserve"> </v>
      </c>
      <c r="D14" s="5"/>
      <c r="E14" s="5"/>
      <c r="F14" s="5" t="str">
        <f>IF(Aanbod!D29&gt;"",IF(EXACT(Aanbod!D29, "pA"),Berekening!B14,IF(EXACT(Aanbod!D29, "Gvg-A"),Berekening!B14,IF(EXACT(Aanbod!D29, "Gvg"),Berekening!B14,0)))," ")</f>
        <v xml:space="preserve"> </v>
      </c>
      <c r="G14" s="5" t="str">
        <f>IF(Aanbod!D29&gt;"",IF(EXACT(Aanbod!D29, "pA"),Aanbod!E29,IF(EXACT(Aanbod!D29, "Gvg-A"),Aanbod!E29,IF(EXACT(Aanbod!D29, "Gvg"),Aanbod!E29,0)))," ")</f>
        <v xml:space="preserve"> </v>
      </c>
      <c r="H14" s="5" t="str">
        <f>IF(Aanbod!D29&gt;"",IF($F$203&gt;0,$E$1/$F$203*F14,0)," ")</f>
        <v xml:space="preserve"> </v>
      </c>
      <c r="I14" s="29" t="str">
        <f>IF(Aanbod!D29&gt;"",IF(G14&gt;0,H14/G14," ")," ")</f>
        <v xml:space="preserve"> </v>
      </c>
      <c r="J14" s="5"/>
      <c r="K14" s="5"/>
      <c r="L14" s="5" t="str">
        <f>IF(Aanbod!D29&gt;"",IF(EXACT(Aanbod!D29, "pB"),Berekening!B14,IF(EXACT(Aanbod!D29, "Gvg-B"),Berekening!B14,IF(EXACT(Aanbod!D29, "Gvg"),Berekening!B14,0)))," ")</f>
        <v xml:space="preserve"> </v>
      </c>
      <c r="M14" s="5" t="str">
        <f>IF(Aanbod!D29&gt;"",IF(EXACT(Aanbod!D29, "pB"),Aanbod!E29,IF(EXACT(Aanbod!D29, "Gvg-B"),Aanbod!E29,IF(EXACT(Aanbod!D29, "Gvg"),Aanbod!E29,0)))," ")</f>
        <v xml:space="preserve"> </v>
      </c>
      <c r="N14" s="9" t="str">
        <f>IF(Aanbod!D29&gt;"",IF($L$203&gt;0,$K$1/$L$203*L14,0)," ")</f>
        <v xml:space="preserve"> </v>
      </c>
      <c r="O14" s="10" t="str">
        <f>IF(Aanbod!D29&gt;"",IF(M14&gt;0,N14/M14," ")," ")</f>
        <v xml:space="preserve"> </v>
      </c>
      <c r="P14" s="26"/>
      <c r="Q14" s="30"/>
      <c r="R14" s="31" t="str">
        <f>IF(Aanbod!D29&gt;"",IF(EXACT(Aanbod!D29, "pA"),Berekening!B14,IF(EXACT(Aanbod!D29, "Gvg"),Berekening!B14,IF(EXACT(Aanbod!D29, "Gvg-A"),Berekening!B14,IF(EXACT(Aanbod!D29, "Gvg-B"),Berekening!B14,0))))," ")</f>
        <v xml:space="preserve"> </v>
      </c>
      <c r="S14" s="31" t="str">
        <f>IF(Aanbod!D29&gt;"",IF(EXACT(Aanbod!D29, "pA"),Aanbod!E29,IF(EXACT(Aanbod!D29, "Gvg"),Aanbod!E29,IF(EXACT(Aanbod!D29, "Gvg-A"),Aanbod!E29,IF(EXACT(Aanbod!D29, "Gvg-B"),Aanbod!E29,0))))," ")</f>
        <v xml:space="preserve"> </v>
      </c>
      <c r="T14" s="31" t="str">
        <f>IF(Aanbod!D29&gt;"",IF($R$203&gt;0,$Q$1/$R$203*R14,0)," ")</f>
        <v xml:space="preserve"> </v>
      </c>
      <c r="U14" s="29" t="str">
        <f>IF(Aanbod!D29&gt;"",IF(S14&gt;0,T14/S14," ")," ")</f>
        <v xml:space="preserve"> </v>
      </c>
      <c r="W14" s="26"/>
      <c r="X14" s="30"/>
      <c r="Y14" s="31" t="str">
        <f>IF(Aanbod!D29&gt;"",IF(EXACT(Aanbod!D29, "pB"),Berekening!B14,IF(EXACT(Aanbod!D29, "Gvg"),Berekening!B14,IF(EXACT(Aanbod!D29, "Gvg-A"),Berekening!B14,IF(EXACT(Aanbod!D29, "Gvg-B"),Berekening!B14,0))))," ")</f>
        <v xml:space="preserve"> </v>
      </c>
      <c r="Z14" s="31" t="str">
        <f>IF(Aanbod!D29&gt;"",IF(EXACT(Aanbod!D29, "pB"),Aanbod!E29,IF(EXACT(Aanbod!D29, "Gvg"),Aanbod!E29,IF(EXACT(Aanbod!D29, "Gvg-A"),Aanbod!E29,IF(EXACT(Aanbod!D29, "Gvg-B"),Aanbod!E29,0))))," ")</f>
        <v xml:space="preserve"> </v>
      </c>
      <c r="AA14" s="31" t="str">
        <f>IF(Aanbod!D29&gt;"",IF($Y$203&gt;0,$X$1/$Y$203*Y14,0)," ")</f>
        <v xml:space="preserve"> </v>
      </c>
      <c r="AB14" s="29" t="str">
        <f>IF(Aanbod!D29&gt;"",IF(Z14&gt;0,AA14/Z14," ")," ")</f>
        <v xml:space="preserve"> </v>
      </c>
      <c r="AC14" s="32"/>
      <c r="AD14" s="26" t="str">
        <f>IF(Aanbod!D29&gt;"",ROW(AE14)-1," ")</f>
        <v xml:space="preserve"> </v>
      </c>
      <c r="AE14" t="str">
        <f>IF(Aanbod!D29&gt;"",Aanbod!D29," ")</f>
        <v xml:space="preserve"> </v>
      </c>
      <c r="AF14" s="9" t="str">
        <f>IF(Aanbod!D29&gt;"",Aanbod!E29," ")</f>
        <v xml:space="preserve"> </v>
      </c>
      <c r="AG14" t="str">
        <f>IF(Aanbod!D29&gt;"",Aanbod!F29," ")</f>
        <v xml:space="preserve"> </v>
      </c>
      <c r="AH14" s="33" t="str">
        <f>IF(Aanbod!D29&gt;"",Berekening!B14," ")</f>
        <v xml:space="preserve"> </v>
      </c>
      <c r="AI14" s="34" t="str">
        <f>IF(Aanbod!D29&gt;"",Berekening!H14+Berekening!N14+Berekening!T14+Berekening!AA14," ")</f>
        <v xml:space="preserve"> </v>
      </c>
      <c r="AJ14" s="35" t="str">
        <f>IF(Aanbod!D29&gt;"",IF((AI14-AF14)&gt;0,0,(AI14-AF14))," ")</f>
        <v xml:space="preserve"> </v>
      </c>
      <c r="AK14" s="35" t="str">
        <f>IF(Aanbod!D29&gt;"",IF((AI14-AF14)&gt;0,(AI14-AF14),0)," ")</f>
        <v xml:space="preserve"> </v>
      </c>
      <c r="AL14" s="35" t="str">
        <f>IF(Aanbod!D29&gt;"",IF(AK14&gt;0,Berekening!H14/AI14*AK14,0)," ")</f>
        <v xml:space="preserve"> </v>
      </c>
      <c r="AM14" s="35" t="str">
        <f>IF(Aanbod!D29&gt;"",IF(AK14&gt;0,Berekening!N14/AI14*AK14,0)," ")</f>
        <v xml:space="preserve"> </v>
      </c>
      <c r="AN14" s="35" t="str">
        <f>IF(Aanbod!D29&gt;"",IF(AK14&gt;0,Berekening!T14/AI14*AK14,0)," ")</f>
        <v xml:space="preserve"> </v>
      </c>
      <c r="AO14" s="33" t="str">
        <f>IF(Aanbod!D29&gt;"",IF(AK14&gt;0,Berekening!AA14/AI14*AK14,0)," ")</f>
        <v xml:space="preserve"> </v>
      </c>
      <c r="AR14" s="9"/>
      <c r="AS14" s="9"/>
      <c r="AT14" s="9"/>
      <c r="AU14" s="9"/>
      <c r="AX14" s="36"/>
      <c r="AY14" s="5"/>
      <c r="AZ14" s="5" t="str">
        <f>IF(Aanbod!D29&gt;"",IF(EXACT(AK14,0),IF(EXACT(Aanbod!D29, "pA"),Berekening!B14,IF(EXACT(Aanbod!D29, "Gvg-A"),Berekening!B14,IF(EXACT(Aanbod!D29, "Gvg"),Berekening!B14,0))),0)," ")</f>
        <v xml:space="preserve"> </v>
      </c>
      <c r="BA14" s="5" t="str">
        <f>IF(Aanbod!D29&gt;"",IF(EXACT(AK14,0),IF(EXACT(Aanbod!D29, "pA"),Aanbod!E29,IF(EXACT(Aanbod!D29, "Gvg-A"),Aanbod!E29,IF(EXACT(Aanbod!D29, "Gvg"),Aanbod!E29,0))),0)," ")</f>
        <v xml:space="preserve"> </v>
      </c>
      <c r="BB14" s="5" t="str">
        <f>IF(Aanbod!D29&gt;"",IF($AZ$203&gt;0,$AY$1/$AZ$203*AZ14,0)," ")</f>
        <v xml:space="preserve"> </v>
      </c>
      <c r="BC14" s="29" t="str">
        <f>IF(Aanbod!D29&gt;"",IF(BA14&gt;0,BB14/BA14," ")," ")</f>
        <v xml:space="preserve"> </v>
      </c>
      <c r="BD14" s="5"/>
      <c r="BE14" s="5"/>
      <c r="BF14" s="5" t="str">
        <f>IF(Aanbod!D29&gt;"",IF(EXACT(AK14,0),IF(EXACT(Aanbod!D29, "pB"),Berekening!B14,IF(EXACT(Aanbod!D29, "Gvg-B"),Berekening!B14,IF(EXACT(Aanbod!D29, "Gvg"),Berekening!B14,0))),0)," ")</f>
        <v xml:space="preserve"> </v>
      </c>
      <c r="BG14" s="5" t="str">
        <f>IF(Aanbod!D29&gt;"",IF(EXACT(AK14,0),IF(EXACT(Aanbod!D29, "pB"),Aanbod!E29,IF(EXACT(Aanbod!D29, "Gvg-B"),Aanbod!E29,IF(EXACT(Aanbod!D29, "Gvg"),Aanbod!E29,0))),0)," ")</f>
        <v xml:space="preserve"> </v>
      </c>
      <c r="BH14" s="9" t="str">
        <f>IF(Aanbod!D29&gt;"",IF($BF$203&gt;0,$BE$1/$BF$203*BF14,0)," ")</f>
        <v xml:space="preserve"> </v>
      </c>
      <c r="BI14" s="10" t="str">
        <f>IF(Aanbod!D29&gt;"",IF(BG14&gt;0,BH14/BG14," ")," ")</f>
        <v xml:space="preserve"> </v>
      </c>
      <c r="BJ14" s="26"/>
      <c r="BK14" s="30"/>
      <c r="BL14" s="31" t="str">
        <f>IF(Aanbod!D29&gt;"",IF(EXACT(AK14,0),IF(EXACT(Aanbod!D29, "pA"),Berekening!B14,IF(EXACT(Aanbod!D29, "Gvg"),Berekening!B14,IF(EXACT(Aanbod!D29, "Gvg-A"),Berekening!B14,IF(EXACT(Aanbod!D29, "Gvg-B"),Berekening!B14,0)))),0)," ")</f>
        <v xml:space="preserve"> </v>
      </c>
      <c r="BM14" s="31" t="str">
        <f>IF(Aanbod!D29&gt;"",IF(EXACT(AK14,0),IF(EXACT(Aanbod!D29, "pA"),Aanbod!E29,IF(EXACT(Aanbod!D29, "Gvg"),Aanbod!E29,IF(EXACT(Aanbod!D29, "Gvg-A"),Aanbod!E29,IF(EXACT(Aanbod!D29, "Gvg-B"),Aanbod!E29,0)))),0)," ")</f>
        <v xml:space="preserve"> </v>
      </c>
      <c r="BN14" s="31" t="str">
        <f>IF(Aanbod!D29&gt;"",IF($BL$203&gt;0,$BK$1/$BL$203*BL14,0)," ")</f>
        <v xml:space="preserve"> </v>
      </c>
      <c r="BO14" s="29" t="str">
        <f>IF(Aanbod!D29&gt;"",IF(BM14&gt;0,BN14/BM14," ")," ")</f>
        <v xml:space="preserve"> </v>
      </c>
      <c r="BQ14" s="26"/>
      <c r="BR14" s="30"/>
      <c r="BS14" s="31" t="str">
        <f>IF(Aanbod!D29&gt;"",IF(EXACT(AK14,0),IF(EXACT(Aanbod!D29, "pB"),Berekening!B14,IF(EXACT(Aanbod!D29, "Gvg"),Berekening!B14,IF(EXACT(Aanbod!D29, "Gvg-A"),Berekening!B14,IF(EXACT(Aanbod!D29, "Gvg-B"),Berekening!B14,0)))),0)," ")</f>
        <v xml:space="preserve"> </v>
      </c>
      <c r="BT14" s="31" t="str">
        <f>IF(Aanbod!D29&gt;"",IF(EXACT(AK14,0),IF(EXACT(Aanbod!D29, "pB"),Aanbod!E29,IF(EXACT(Aanbod!D29, "Gvg"),Aanbod!E29,IF(EXACT(Aanbod!D29, "Gvg-A"),Aanbod!E29,IF(EXACT(Aanbod!D29, "Gvg-B"),Aanbod!E29,0)))),0)," ")</f>
        <v xml:space="preserve"> </v>
      </c>
      <c r="BU14" s="31" t="str">
        <f>IF(Aanbod!D29&gt;"",IF($BS$203&gt;0,$BR$1/$BS$203*BS14,0)," ")</f>
        <v xml:space="preserve"> </v>
      </c>
      <c r="BV14" s="29" t="str">
        <f>IF(Aanbod!D29&gt;"",IF(BT14&gt;0,BU14/BT14," ")," ")</f>
        <v xml:space="preserve"> </v>
      </c>
      <c r="BX14" s="34" t="str">
        <f>IF(Aanbod!D29&gt;"",AI14-AK14+BB14+BH14+BN14+BU14," ")</f>
        <v xml:space="preserve"> </v>
      </c>
      <c r="BY14" s="35" t="str">
        <f>IF(Aanbod!D29&gt;"",IF((BX14-AF14)&gt;0,0,(BX14-AF14))," ")</f>
        <v xml:space="preserve"> </v>
      </c>
      <c r="BZ14" s="35" t="str">
        <f>IF(Aanbod!D29&gt;"",IF((BX14-AF14)&gt;0,(BX14-AF14),0)," ")</f>
        <v xml:space="preserve"> </v>
      </c>
      <c r="CA14" s="35" t="str">
        <f>IF(Aanbod!D29&gt;"",IF(BZ14&gt;0,(Berekening!H14+BB14)/BX14*BZ14,0)," ")</f>
        <v xml:space="preserve"> </v>
      </c>
      <c r="CB14" s="35" t="str">
        <f>IF(Aanbod!D29&gt;"",IF(BZ14&gt;0,(Berekening!N14+BH14)/BX14*BZ14,0)," ")</f>
        <v xml:space="preserve"> </v>
      </c>
      <c r="CC14" s="35" t="str">
        <f>IF(Aanbod!D29&gt;"",IF(BZ14&gt;0,(Berekening!T14+BN14)/BX14*BZ14,0)," ")</f>
        <v xml:space="preserve"> </v>
      </c>
      <c r="CD14" s="33" t="str">
        <f>IF(Aanbod!D29&gt;"",IF(BZ14&gt;0,Berekening!AA14/BX14*BZ14,0)," ")</f>
        <v xml:space="preserve"> </v>
      </c>
      <c r="CE14" s="35"/>
      <c r="CG14" s="9"/>
      <c r="CH14" s="9"/>
      <c r="CI14" s="9"/>
      <c r="CJ14" s="9"/>
      <c r="CK14" s="9"/>
      <c r="CL14" s="9"/>
      <c r="CM14" s="36"/>
      <c r="CN14" s="5"/>
      <c r="CO14" s="5" t="str">
        <f>IF(Aanbod!D29&gt;"",IF(EXACT(BZ14,0),IF(EXACT(AK14,0),IF(EXACT(AE14, "pA"),AH14,IF(EXACT(AE14, "Gvg-A"),AH14,IF(EXACT(AE14, "Gvg"),AH14,0))),0),0)," ")</f>
        <v xml:space="preserve"> </v>
      </c>
      <c r="CP14" s="5" t="str">
        <f>IF(Aanbod!D29&gt;"",IF(EXACT(BZ14,0),IF(EXACT(AK14,0),IF(EXACT(AE14, "pA"),AF14,IF(EXACT(AE14, "Gvg-A"),AF14,IF(EXACT(AE14, "Gvg"),AF14,0))),0),0)," ")</f>
        <v xml:space="preserve"> </v>
      </c>
      <c r="CQ14" s="5" t="str">
        <f>IF(Aanbod!D29&gt;"",IF($CO$203&gt;0,$CN$1/$CO$203*CO14,0)," ")</f>
        <v xml:space="preserve"> </v>
      </c>
      <c r="CR14" s="29" t="str">
        <f>IF(Aanbod!D29&gt;"",IF(CP14&gt;0,CQ14/CP14," ")," ")</f>
        <v xml:space="preserve"> </v>
      </c>
      <c r="CS14" s="5"/>
      <c r="CT14" s="5"/>
      <c r="CU14" s="5" t="str">
        <f>IF(Aanbod!D29&gt;"",IF(EXACT(BZ14,0),IF(EXACT(AK14,0),IF(EXACT(AE14, "pB"),AH14,IF(EXACT(AE14, "Gvg-B"),AH14,IF(EXACT(AE14, "Gvg"),AH14,0))),0),0)," ")</f>
        <v xml:space="preserve"> </v>
      </c>
      <c r="CV14" s="5" t="str">
        <f>IF(Aanbod!D29&gt;"",IF(EXACT(BZ14,0),IF(EXACT(AK14,0),IF(EXACT(AE14, "pB"),AF14,IF(EXACT(AE14, "Gvg-B"),AF14,IF(EXACT(AE14, "Gvg"),AF14,0))),0),0)," ")</f>
        <v xml:space="preserve"> </v>
      </c>
      <c r="CW14" s="9" t="str">
        <f>IF(Aanbod!D29&gt;"",IF($CU$203&gt;0,$CT$1/$CU$203*CU14,0)," ")</f>
        <v xml:space="preserve"> </v>
      </c>
      <c r="CX14" s="10" t="str">
        <f>IF(Aanbod!D29&gt;"",IF(CV14&gt;0,CW14/CV14," ")," ")</f>
        <v xml:space="preserve"> </v>
      </c>
      <c r="CY14" s="26"/>
      <c r="CZ14" s="30"/>
      <c r="DA14" s="31" t="str">
        <f>IF(Aanbod!D29&gt;"",IF(EXACT(BZ14,0),IF(EXACT(AK14,0),IF(EXACT(AE14, "pA"),AH14,IF(EXACT(AE14, "Gvg"),AH14,IF(EXACT(AE14, "Gvg-A"),AH14,IF(EXACT(AE14, "Gvg-B"),AH14,0)))),0),0)," ")</f>
        <v xml:space="preserve"> </v>
      </c>
      <c r="DB14" s="31" t="str">
        <f>IF(Aanbod!D29&gt;"",IF(EXACT(BZ14,0),IF(EXACT(AK14,0),IF(EXACT(AE14, "pA"),AF14,IF(EXACT(AE14, "Gvg"),AF14,IF(EXACT(AE14, "Gvg-A"),AF14,IF(EXACT(AE14, "Gvg-B"),AF14,0)))),0),0)," ")</f>
        <v xml:space="preserve"> </v>
      </c>
      <c r="DC14" s="31" t="str">
        <f>IF(Aanbod!D29&gt;"",IF($DA$203&gt;0,$CZ$1/$DA$203*DA14,0)," ")</f>
        <v xml:space="preserve"> </v>
      </c>
      <c r="DD14" s="29" t="str">
        <f>IF(Aanbod!D29&gt;"",IF(DB14&gt;0,DC14/DB14," ")," ")</f>
        <v xml:space="preserve"> </v>
      </c>
      <c r="DF14" s="26"/>
      <c r="DG14" s="30"/>
      <c r="DH14" s="31" t="str">
        <f>IF(Aanbod!D29&gt;"",IF(EXACT(BZ14,0),IF(EXACT(AK14,0),IF(EXACT(AE14, "pB"),AH14,IF(EXACT(AE14, "Gvg"),AH14,IF(EXACT(AE14, "Gvg-A"),AH14,IF(EXACT(AE14, "Gvg-B"),AH14,0)))),0),0)," ")</f>
        <v xml:space="preserve"> </v>
      </c>
      <c r="DI14" s="31" t="str">
        <f>IF(Aanbod!D29&gt;"",IF(EXACT(BZ14,0),IF(EXACT(AK14,0),IF(EXACT(AE14, "pB"),AF14,IF(EXACT(AE14, "Gvg"),AF14,IF(EXACT(AE14, "Gvg-A"),AF14,IF(EXACT(AE14, "Gvg-B"),AF14,0)))),0),0)," ")</f>
        <v xml:space="preserve"> </v>
      </c>
      <c r="DJ14" s="31" t="str">
        <f>IF(Aanbod!D29&gt;"",IF($DH$203&gt;0,$DG$1/$DH$203*DH14,0)," ")</f>
        <v xml:space="preserve"> </v>
      </c>
      <c r="DK14" s="29" t="str">
        <f>IF(Aanbod!D29&gt;"",IF(DI14&gt;0,DJ14/DI14," ")," ")</f>
        <v xml:space="preserve"> </v>
      </c>
      <c r="DM14" s="37" t="str">
        <f>IF(Aanbod!D29&gt;"",BX14-BZ14+CQ14+CW14+DC14+DJ14," ")</f>
        <v xml:space="preserve"> </v>
      </c>
      <c r="DN14" s="35" t="str">
        <f>IF(Aanbod!D29&gt;"",IF((DM14-AF14)&gt;0,(DM14-AF14),0)," ")</f>
        <v xml:space="preserve"> </v>
      </c>
      <c r="DO14" s="35" t="str">
        <f>IF(Aanbod!D29&gt;"",IF(DN14&gt;0,(Berekening!H14+BB14+CQ14)/DM14*DN14,0)," ")</f>
        <v xml:space="preserve"> </v>
      </c>
      <c r="DP14" s="35" t="str">
        <f>IF(Aanbod!D29&gt;"",IF(DN14&gt;0,(Berekening!N14+BH14+CW14)/DM14*DN14,0)," ")</f>
        <v xml:space="preserve"> </v>
      </c>
      <c r="DQ14" s="35" t="str">
        <f>IF(Aanbod!D29&gt;"",IF(DN14&gt;0,(Berekening!T14+BN14+DC14)/DM14*DN14,0)," ")</f>
        <v xml:space="preserve"> </v>
      </c>
      <c r="DR14" s="33" t="str">
        <f>IF(Aanbod!D29&gt;"",IF(DN14&gt;0,(Berekening!AA14+BU14+DJ14)/DM14*DN14,0)," ")</f>
        <v xml:space="preserve"> </v>
      </c>
      <c r="DS14" s="35"/>
      <c r="DT14" s="38" t="str">
        <f>IF(Aanbod!D29&gt;"",ROUND((DM14-DN14),2)," ")</f>
        <v xml:space="preserve"> </v>
      </c>
      <c r="DU14" s="38" t="str">
        <f>IF(Aanbod!D29&gt;"",IF(DT14=C14,0.01,DT14),"")</f>
        <v/>
      </c>
      <c r="DV14" s="39" t="str">
        <f>IF(Aanbod!D29&gt;"",RANK(DU14,$DU$2:$DU$201) + COUNTIF($DU$2:DU14,DU14) -1," ")</f>
        <v xml:space="preserve"> </v>
      </c>
      <c r="DW14" s="35" t="str">
        <f>IF(Aanbod!D29&gt;"",IF($DV$203&lt;0,IF(DV14&lt;=ABS($DV$203),0.01,0),IF(DV14&lt;=ABS($DV$203),-0.01,0))," ")</f>
        <v xml:space="preserve"> </v>
      </c>
      <c r="DX14" s="35"/>
      <c r="DY14" s="28" t="str">
        <f>IF(Aanbod!D29&gt;"",DT14+DW14," ")</f>
        <v xml:space="preserve"> </v>
      </c>
    </row>
    <row r="15" spans="1:129" x14ac:dyDescent="0.25">
      <c r="A15" s="26" t="str">
        <f>Aanbod!A30</f>
        <v/>
      </c>
      <c r="B15" s="27" t="str">
        <f>IF(Aanbod!D30&gt;"",IF(EXACT(Aanbod!F30, "Preferent"),Aanbod!E30*2,IF(EXACT(Aanbod!F30, "Concurrent"),Aanbod!E30,0))," ")</f>
        <v xml:space="preserve"> </v>
      </c>
      <c r="C15" s="28" t="str">
        <f>IF(Aanbod!E30&gt;0,Aanbod!E30," ")</f>
        <v xml:space="preserve"> </v>
      </c>
      <c r="D15" s="5"/>
      <c r="E15" s="5"/>
      <c r="F15" s="5" t="str">
        <f>IF(Aanbod!D30&gt;"",IF(EXACT(Aanbod!D30, "pA"),Berekening!B15,IF(EXACT(Aanbod!D30, "Gvg-A"),Berekening!B15,IF(EXACT(Aanbod!D30, "Gvg"),Berekening!B15,0)))," ")</f>
        <v xml:space="preserve"> </v>
      </c>
      <c r="G15" s="5" t="str">
        <f>IF(Aanbod!D30&gt;"",IF(EXACT(Aanbod!D30, "pA"),Aanbod!E30,IF(EXACT(Aanbod!D30, "Gvg-A"),Aanbod!E30,IF(EXACT(Aanbod!D30, "Gvg"),Aanbod!E30,0)))," ")</f>
        <v xml:space="preserve"> </v>
      </c>
      <c r="H15" s="5" t="str">
        <f>IF(Aanbod!D30&gt;"",IF($F$203&gt;0,$E$1/$F$203*F15,0)," ")</f>
        <v xml:space="preserve"> </v>
      </c>
      <c r="I15" s="29" t="str">
        <f>IF(Aanbod!D30&gt;"",IF(G15&gt;0,H15/G15," ")," ")</f>
        <v xml:space="preserve"> </v>
      </c>
      <c r="J15" s="5"/>
      <c r="K15" s="5"/>
      <c r="L15" s="5" t="str">
        <f>IF(Aanbod!D30&gt;"",IF(EXACT(Aanbod!D30, "pB"),Berekening!B15,IF(EXACT(Aanbod!D30, "Gvg-B"),Berekening!B15,IF(EXACT(Aanbod!D30, "Gvg"),Berekening!B15,0)))," ")</f>
        <v xml:space="preserve"> </v>
      </c>
      <c r="M15" s="5" t="str">
        <f>IF(Aanbod!D30&gt;"",IF(EXACT(Aanbod!D30, "pB"),Aanbod!E30,IF(EXACT(Aanbod!D30, "Gvg-B"),Aanbod!E30,IF(EXACT(Aanbod!D30, "Gvg"),Aanbod!E30,0)))," ")</f>
        <v xml:space="preserve"> </v>
      </c>
      <c r="N15" s="9" t="str">
        <f>IF(Aanbod!D30&gt;"",IF($L$203&gt;0,$K$1/$L$203*L15,0)," ")</f>
        <v xml:space="preserve"> </v>
      </c>
      <c r="O15" s="10" t="str">
        <f>IF(Aanbod!D30&gt;"",IF(M15&gt;0,N15/M15," ")," ")</f>
        <v xml:space="preserve"> </v>
      </c>
      <c r="P15" s="26"/>
      <c r="Q15" s="30"/>
      <c r="R15" s="31" t="str">
        <f>IF(Aanbod!D30&gt;"",IF(EXACT(Aanbod!D30, "pA"),Berekening!B15,IF(EXACT(Aanbod!D30, "Gvg"),Berekening!B15,IF(EXACT(Aanbod!D30, "Gvg-A"),Berekening!B15,IF(EXACT(Aanbod!D30, "Gvg-B"),Berekening!B15,0))))," ")</f>
        <v xml:space="preserve"> </v>
      </c>
      <c r="S15" s="31" t="str">
        <f>IF(Aanbod!D30&gt;"",IF(EXACT(Aanbod!D30, "pA"),Aanbod!E30,IF(EXACT(Aanbod!D30, "Gvg"),Aanbod!E30,IF(EXACT(Aanbod!D30, "Gvg-A"),Aanbod!E30,IF(EXACT(Aanbod!D30, "Gvg-B"),Aanbod!E30,0))))," ")</f>
        <v xml:space="preserve"> </v>
      </c>
      <c r="T15" s="31" t="str">
        <f>IF(Aanbod!D30&gt;"",IF($R$203&gt;0,$Q$1/$R$203*R15,0)," ")</f>
        <v xml:space="preserve"> </v>
      </c>
      <c r="U15" s="29" t="str">
        <f>IF(Aanbod!D30&gt;"",IF(S15&gt;0,T15/S15," ")," ")</f>
        <v xml:space="preserve"> </v>
      </c>
      <c r="W15" s="26"/>
      <c r="X15" s="30"/>
      <c r="Y15" s="31" t="str">
        <f>IF(Aanbod!D30&gt;"",IF(EXACT(Aanbod!D30, "pB"),Berekening!B15,IF(EXACT(Aanbod!D30, "Gvg"),Berekening!B15,IF(EXACT(Aanbod!D30, "Gvg-A"),Berekening!B15,IF(EXACT(Aanbod!D30, "Gvg-B"),Berekening!B15,0))))," ")</f>
        <v xml:space="preserve"> </v>
      </c>
      <c r="Z15" s="31" t="str">
        <f>IF(Aanbod!D30&gt;"",IF(EXACT(Aanbod!D30, "pB"),Aanbod!E30,IF(EXACT(Aanbod!D30, "Gvg"),Aanbod!E30,IF(EXACT(Aanbod!D30, "Gvg-A"),Aanbod!E30,IF(EXACT(Aanbod!D30, "Gvg-B"),Aanbod!E30,0))))," ")</f>
        <v xml:space="preserve"> </v>
      </c>
      <c r="AA15" s="31" t="str">
        <f>IF(Aanbod!D30&gt;"",IF($Y$203&gt;0,$X$1/$Y$203*Y15,0)," ")</f>
        <v xml:space="preserve"> </v>
      </c>
      <c r="AB15" s="29" t="str">
        <f>IF(Aanbod!D30&gt;"",IF(Z15&gt;0,AA15/Z15," ")," ")</f>
        <v xml:space="preserve"> </v>
      </c>
      <c r="AC15" s="32"/>
      <c r="AD15" s="26" t="str">
        <f>IF(Aanbod!D30&gt;"",ROW(AE15)-1," ")</f>
        <v xml:space="preserve"> </v>
      </c>
      <c r="AE15" t="str">
        <f>IF(Aanbod!D30&gt;"",Aanbod!D30," ")</f>
        <v xml:space="preserve"> </v>
      </c>
      <c r="AF15" s="9" t="str">
        <f>IF(Aanbod!D30&gt;"",Aanbod!E30," ")</f>
        <v xml:space="preserve"> </v>
      </c>
      <c r="AG15" t="str">
        <f>IF(Aanbod!D30&gt;"",Aanbod!F30," ")</f>
        <v xml:space="preserve"> </v>
      </c>
      <c r="AH15" s="33" t="str">
        <f>IF(Aanbod!D30&gt;"",Berekening!B15," ")</f>
        <v xml:space="preserve"> </v>
      </c>
      <c r="AI15" s="34" t="str">
        <f>IF(Aanbod!D30&gt;"",Berekening!H15+Berekening!N15+Berekening!T15+Berekening!AA15," ")</f>
        <v xml:space="preserve"> </v>
      </c>
      <c r="AJ15" s="35" t="str">
        <f>IF(Aanbod!D30&gt;"",IF((AI15-AF15)&gt;0,0,(AI15-AF15))," ")</f>
        <v xml:space="preserve"> </v>
      </c>
      <c r="AK15" s="35" t="str">
        <f>IF(Aanbod!D30&gt;"",IF((AI15-AF15)&gt;0,(AI15-AF15),0)," ")</f>
        <v xml:space="preserve"> </v>
      </c>
      <c r="AL15" s="35" t="str">
        <f>IF(Aanbod!D30&gt;"",IF(AK15&gt;0,Berekening!H15/AI15*AK15,0)," ")</f>
        <v xml:space="preserve"> </v>
      </c>
      <c r="AM15" s="35" t="str">
        <f>IF(Aanbod!D30&gt;"",IF(AK15&gt;0,Berekening!N15/AI15*AK15,0)," ")</f>
        <v xml:space="preserve"> </v>
      </c>
      <c r="AN15" s="35" t="str">
        <f>IF(Aanbod!D30&gt;"",IF(AK15&gt;0,Berekening!T15/AI15*AK15,0)," ")</f>
        <v xml:space="preserve"> </v>
      </c>
      <c r="AO15" s="33" t="str">
        <f>IF(Aanbod!D30&gt;"",IF(AK15&gt;0,Berekening!AA15/AI15*AK15,0)," ")</f>
        <v xml:space="preserve"> </v>
      </c>
      <c r="AR15" s="9"/>
      <c r="AS15" s="9"/>
      <c r="AT15" s="9"/>
      <c r="AU15" s="9"/>
      <c r="AX15" s="36"/>
      <c r="AY15" s="5"/>
      <c r="AZ15" s="5" t="str">
        <f>IF(Aanbod!D30&gt;"",IF(EXACT(AK15,0),IF(EXACT(Aanbod!D30, "pA"),Berekening!B15,IF(EXACT(Aanbod!D30, "Gvg-A"),Berekening!B15,IF(EXACT(Aanbod!D30, "Gvg"),Berekening!B15,0))),0)," ")</f>
        <v xml:space="preserve"> </v>
      </c>
      <c r="BA15" s="5" t="str">
        <f>IF(Aanbod!D30&gt;"",IF(EXACT(AK15,0),IF(EXACT(Aanbod!D30, "pA"),Aanbod!E30,IF(EXACT(Aanbod!D30, "Gvg-A"),Aanbod!E30,IF(EXACT(Aanbod!D30, "Gvg"),Aanbod!E30,0))),0)," ")</f>
        <v xml:space="preserve"> </v>
      </c>
      <c r="BB15" s="5" t="str">
        <f>IF(Aanbod!D30&gt;"",IF($AZ$203&gt;0,$AY$1/$AZ$203*AZ15,0)," ")</f>
        <v xml:space="preserve"> </v>
      </c>
      <c r="BC15" s="29" t="str">
        <f>IF(Aanbod!D30&gt;"",IF(BA15&gt;0,BB15/BA15," ")," ")</f>
        <v xml:space="preserve"> </v>
      </c>
      <c r="BD15" s="5"/>
      <c r="BE15" s="5"/>
      <c r="BF15" s="5" t="str">
        <f>IF(Aanbod!D30&gt;"",IF(EXACT(AK15,0),IF(EXACT(Aanbod!D30, "pB"),Berekening!B15,IF(EXACT(Aanbod!D30, "Gvg-B"),Berekening!B15,IF(EXACT(Aanbod!D30, "Gvg"),Berekening!B15,0))),0)," ")</f>
        <v xml:space="preserve"> </v>
      </c>
      <c r="BG15" s="5" t="str">
        <f>IF(Aanbod!D30&gt;"",IF(EXACT(AK15,0),IF(EXACT(Aanbod!D30, "pB"),Aanbod!E30,IF(EXACT(Aanbod!D30, "Gvg-B"),Aanbod!E30,IF(EXACT(Aanbod!D30, "Gvg"),Aanbod!E30,0))),0)," ")</f>
        <v xml:space="preserve"> </v>
      </c>
      <c r="BH15" s="9" t="str">
        <f>IF(Aanbod!D30&gt;"",IF($BF$203&gt;0,$BE$1/$BF$203*BF15,0)," ")</f>
        <v xml:space="preserve"> </v>
      </c>
      <c r="BI15" s="10" t="str">
        <f>IF(Aanbod!D30&gt;"",IF(BG15&gt;0,BH15/BG15," ")," ")</f>
        <v xml:space="preserve"> </v>
      </c>
      <c r="BJ15" s="26"/>
      <c r="BK15" s="30"/>
      <c r="BL15" s="31" t="str">
        <f>IF(Aanbod!D30&gt;"",IF(EXACT(AK15,0),IF(EXACT(Aanbod!D30, "pA"),Berekening!B15,IF(EXACT(Aanbod!D30, "Gvg"),Berekening!B15,IF(EXACT(Aanbod!D30, "Gvg-A"),Berekening!B15,IF(EXACT(Aanbod!D30, "Gvg-B"),Berekening!B15,0)))),0)," ")</f>
        <v xml:space="preserve"> </v>
      </c>
      <c r="BM15" s="31" t="str">
        <f>IF(Aanbod!D30&gt;"",IF(EXACT(AK15,0),IF(EXACT(Aanbod!D30, "pA"),Aanbod!E30,IF(EXACT(Aanbod!D30, "Gvg"),Aanbod!E30,IF(EXACT(Aanbod!D30, "Gvg-A"),Aanbod!E30,IF(EXACT(Aanbod!D30, "Gvg-B"),Aanbod!E30,0)))),0)," ")</f>
        <v xml:space="preserve"> </v>
      </c>
      <c r="BN15" s="31" t="str">
        <f>IF(Aanbod!D30&gt;"",IF($BL$203&gt;0,$BK$1/$BL$203*BL15,0)," ")</f>
        <v xml:space="preserve"> </v>
      </c>
      <c r="BO15" s="29" t="str">
        <f>IF(Aanbod!D30&gt;"",IF(BM15&gt;0,BN15/BM15," ")," ")</f>
        <v xml:space="preserve"> </v>
      </c>
      <c r="BQ15" s="26"/>
      <c r="BR15" s="30"/>
      <c r="BS15" s="31" t="str">
        <f>IF(Aanbod!D30&gt;"",IF(EXACT(AK15,0),IF(EXACT(Aanbod!D30, "pB"),Berekening!B15,IF(EXACT(Aanbod!D30, "Gvg"),Berekening!B15,IF(EXACT(Aanbod!D30, "Gvg-A"),Berekening!B15,IF(EXACT(Aanbod!D30, "Gvg-B"),Berekening!B15,0)))),0)," ")</f>
        <v xml:space="preserve"> </v>
      </c>
      <c r="BT15" s="31" t="str">
        <f>IF(Aanbod!D30&gt;"",IF(EXACT(AK15,0),IF(EXACT(Aanbod!D30, "pB"),Aanbod!E30,IF(EXACT(Aanbod!D30, "Gvg"),Aanbod!E30,IF(EXACT(Aanbod!D30, "Gvg-A"),Aanbod!E30,IF(EXACT(Aanbod!D30, "Gvg-B"),Aanbod!E30,0)))),0)," ")</f>
        <v xml:space="preserve"> </v>
      </c>
      <c r="BU15" s="31" t="str">
        <f>IF(Aanbod!D30&gt;"",IF($BS$203&gt;0,$BR$1/$BS$203*BS15,0)," ")</f>
        <v xml:space="preserve"> </v>
      </c>
      <c r="BV15" s="29" t="str">
        <f>IF(Aanbod!D30&gt;"",IF(BT15&gt;0,BU15/BT15," ")," ")</f>
        <v xml:space="preserve"> </v>
      </c>
      <c r="BX15" s="34" t="str">
        <f>IF(Aanbod!D30&gt;"",AI15-AK15+BB15+BH15+BN15+BU15," ")</f>
        <v xml:space="preserve"> </v>
      </c>
      <c r="BY15" s="35" t="str">
        <f>IF(Aanbod!D30&gt;"",IF((BX15-AF15)&gt;0,0,(BX15-AF15))," ")</f>
        <v xml:space="preserve"> </v>
      </c>
      <c r="BZ15" s="35" t="str">
        <f>IF(Aanbod!D30&gt;"",IF((BX15-AF15)&gt;0,(BX15-AF15),0)," ")</f>
        <v xml:space="preserve"> </v>
      </c>
      <c r="CA15" s="35" t="str">
        <f>IF(Aanbod!D30&gt;"",IF(BZ15&gt;0,(Berekening!H15+BB15)/BX15*BZ15,0)," ")</f>
        <v xml:space="preserve"> </v>
      </c>
      <c r="CB15" s="35" t="str">
        <f>IF(Aanbod!D30&gt;"",IF(BZ15&gt;0,(Berekening!N15+BH15)/BX15*BZ15,0)," ")</f>
        <v xml:space="preserve"> </v>
      </c>
      <c r="CC15" s="35" t="str">
        <f>IF(Aanbod!D30&gt;"",IF(BZ15&gt;0,(Berekening!T15+BN15)/BX15*BZ15,0)," ")</f>
        <v xml:space="preserve"> </v>
      </c>
      <c r="CD15" s="33" t="str">
        <f>IF(Aanbod!D30&gt;"",IF(BZ15&gt;0,Berekening!AA15/BX15*BZ15,0)," ")</f>
        <v xml:space="preserve"> </v>
      </c>
      <c r="CE15" s="35"/>
      <c r="CG15" s="9"/>
      <c r="CH15" s="9"/>
      <c r="CI15" s="9"/>
      <c r="CJ15" s="9"/>
      <c r="CK15" s="9"/>
      <c r="CL15" s="9"/>
      <c r="CM15" s="36"/>
      <c r="CN15" s="5"/>
      <c r="CO15" s="5" t="str">
        <f>IF(Aanbod!D30&gt;"",IF(EXACT(BZ15,0),IF(EXACT(AK15,0),IF(EXACT(AE15, "pA"),AH15,IF(EXACT(AE15, "Gvg-A"),AH15,IF(EXACT(AE15, "Gvg"),AH15,0))),0),0)," ")</f>
        <v xml:space="preserve"> </v>
      </c>
      <c r="CP15" s="5" t="str">
        <f>IF(Aanbod!D30&gt;"",IF(EXACT(BZ15,0),IF(EXACT(AK15,0),IF(EXACT(AE15, "pA"),AF15,IF(EXACT(AE15, "Gvg-A"),AF15,IF(EXACT(AE15, "Gvg"),AF15,0))),0),0)," ")</f>
        <v xml:space="preserve"> </v>
      </c>
      <c r="CQ15" s="5" t="str">
        <f>IF(Aanbod!D30&gt;"",IF($CO$203&gt;0,$CN$1/$CO$203*CO15,0)," ")</f>
        <v xml:space="preserve"> </v>
      </c>
      <c r="CR15" s="29" t="str">
        <f>IF(Aanbod!D30&gt;"",IF(CP15&gt;0,CQ15/CP15," ")," ")</f>
        <v xml:space="preserve"> </v>
      </c>
      <c r="CS15" s="5"/>
      <c r="CT15" s="5"/>
      <c r="CU15" s="5" t="str">
        <f>IF(Aanbod!D30&gt;"",IF(EXACT(BZ15,0),IF(EXACT(AK15,0),IF(EXACT(AE15, "pB"),AH15,IF(EXACT(AE15, "Gvg-B"),AH15,IF(EXACT(AE15, "Gvg"),AH15,0))),0),0)," ")</f>
        <v xml:space="preserve"> </v>
      </c>
      <c r="CV15" s="5" t="str">
        <f>IF(Aanbod!D30&gt;"",IF(EXACT(BZ15,0),IF(EXACT(AK15,0),IF(EXACT(AE15, "pB"),AF15,IF(EXACT(AE15, "Gvg-B"),AF15,IF(EXACT(AE15, "Gvg"),AF15,0))),0),0)," ")</f>
        <v xml:space="preserve"> </v>
      </c>
      <c r="CW15" s="9" t="str">
        <f>IF(Aanbod!D30&gt;"",IF($CU$203&gt;0,$CT$1/$CU$203*CU15,0)," ")</f>
        <v xml:space="preserve"> </v>
      </c>
      <c r="CX15" s="10" t="str">
        <f>IF(Aanbod!D30&gt;"",IF(CV15&gt;0,CW15/CV15," ")," ")</f>
        <v xml:space="preserve"> </v>
      </c>
      <c r="CY15" s="26"/>
      <c r="CZ15" s="30"/>
      <c r="DA15" s="31" t="str">
        <f>IF(Aanbod!D30&gt;"",IF(EXACT(BZ15,0),IF(EXACT(AK15,0),IF(EXACT(AE15, "pA"),AH15,IF(EXACT(AE15, "Gvg"),AH15,IF(EXACT(AE15, "Gvg-A"),AH15,IF(EXACT(AE15, "Gvg-B"),AH15,0)))),0),0)," ")</f>
        <v xml:space="preserve"> </v>
      </c>
      <c r="DB15" s="31" t="str">
        <f>IF(Aanbod!D30&gt;"",IF(EXACT(BZ15,0),IF(EXACT(AK15,0),IF(EXACT(AE15, "pA"),AF15,IF(EXACT(AE15, "Gvg"),AF15,IF(EXACT(AE15, "Gvg-A"),AF15,IF(EXACT(AE15, "Gvg-B"),AF15,0)))),0),0)," ")</f>
        <v xml:space="preserve"> </v>
      </c>
      <c r="DC15" s="31" t="str">
        <f>IF(Aanbod!D30&gt;"",IF($DA$203&gt;0,$CZ$1/$DA$203*DA15,0)," ")</f>
        <v xml:space="preserve"> </v>
      </c>
      <c r="DD15" s="29" t="str">
        <f>IF(Aanbod!D30&gt;"",IF(DB15&gt;0,DC15/DB15," ")," ")</f>
        <v xml:space="preserve"> </v>
      </c>
      <c r="DF15" s="26"/>
      <c r="DG15" s="30"/>
      <c r="DH15" s="31" t="str">
        <f>IF(Aanbod!D30&gt;"",IF(EXACT(BZ15,0),IF(EXACT(AK15,0),IF(EXACT(AE15, "pB"),AH15,IF(EXACT(AE15, "Gvg"),AH15,IF(EXACT(AE15, "Gvg-A"),AH15,IF(EXACT(AE15, "Gvg-B"),AH15,0)))),0),0)," ")</f>
        <v xml:space="preserve"> </v>
      </c>
      <c r="DI15" s="31" t="str">
        <f>IF(Aanbod!D30&gt;"",IF(EXACT(BZ15,0),IF(EXACT(AK15,0),IF(EXACT(AE15, "pB"),AF15,IF(EXACT(AE15, "Gvg"),AF15,IF(EXACT(AE15, "Gvg-A"),AF15,IF(EXACT(AE15, "Gvg-B"),AF15,0)))),0),0)," ")</f>
        <v xml:space="preserve"> </v>
      </c>
      <c r="DJ15" s="31" t="str">
        <f>IF(Aanbod!D30&gt;"",IF($DH$203&gt;0,$DG$1/$DH$203*DH15,0)," ")</f>
        <v xml:space="preserve"> </v>
      </c>
      <c r="DK15" s="29" t="str">
        <f>IF(Aanbod!D30&gt;"",IF(DI15&gt;0,DJ15/DI15," ")," ")</f>
        <v xml:space="preserve"> </v>
      </c>
      <c r="DM15" s="37" t="str">
        <f>IF(Aanbod!D30&gt;"",BX15-BZ15+CQ15+CW15+DC15+DJ15," ")</f>
        <v xml:space="preserve"> </v>
      </c>
      <c r="DN15" s="35" t="str">
        <f>IF(Aanbod!D30&gt;"",IF((DM15-AF15)&gt;0,(DM15-AF15),0)," ")</f>
        <v xml:space="preserve"> </v>
      </c>
      <c r="DO15" s="35" t="str">
        <f>IF(Aanbod!D30&gt;"",IF(DN15&gt;0,(Berekening!H15+BB15+CQ15)/DM15*DN15,0)," ")</f>
        <v xml:space="preserve"> </v>
      </c>
      <c r="DP15" s="35" t="str">
        <f>IF(Aanbod!D30&gt;"",IF(DN15&gt;0,(Berekening!N15+BH15+CW15)/DM15*DN15,0)," ")</f>
        <v xml:space="preserve"> </v>
      </c>
      <c r="DQ15" s="35" t="str">
        <f>IF(Aanbod!D30&gt;"",IF(DN15&gt;0,(Berekening!T15+BN15+DC15)/DM15*DN15,0)," ")</f>
        <v xml:space="preserve"> </v>
      </c>
      <c r="DR15" s="33" t="str">
        <f>IF(Aanbod!D30&gt;"",IF(DN15&gt;0,(Berekening!AA15+BU15+DJ15)/DM15*DN15,0)," ")</f>
        <v xml:space="preserve"> </v>
      </c>
      <c r="DS15" s="35"/>
      <c r="DT15" s="38" t="str">
        <f>IF(Aanbod!D30&gt;"",ROUND((DM15-DN15),2)," ")</f>
        <v xml:space="preserve"> </v>
      </c>
      <c r="DU15" s="38" t="str">
        <f>IF(Aanbod!D30&gt;"",IF(DT15=C15,0.01,DT15),"")</f>
        <v/>
      </c>
      <c r="DV15" s="39" t="str">
        <f>IF(Aanbod!D30&gt;"",RANK(DU15,$DU$2:$DU$201) + COUNTIF($DU$2:DU15,DU15) -1," ")</f>
        <v xml:space="preserve"> </v>
      </c>
      <c r="DW15" s="35" t="str">
        <f>IF(Aanbod!D30&gt;"",IF($DV$203&lt;0,IF(DV15&lt;=ABS($DV$203),0.01,0),IF(DV15&lt;=ABS($DV$203),-0.01,0))," ")</f>
        <v xml:space="preserve"> </v>
      </c>
      <c r="DX15" s="35"/>
      <c r="DY15" s="28" t="str">
        <f>IF(Aanbod!D30&gt;"",DT15+DW15," ")</f>
        <v xml:space="preserve"> </v>
      </c>
    </row>
    <row r="16" spans="1:129" x14ac:dyDescent="0.25">
      <c r="A16" s="26" t="str">
        <f>Aanbod!A31</f>
        <v/>
      </c>
      <c r="B16" s="27" t="str">
        <f>IF(Aanbod!D31&gt;"",IF(EXACT(Aanbod!F31, "Preferent"),Aanbod!E31*2,IF(EXACT(Aanbod!F31, "Concurrent"),Aanbod!E31,0))," ")</f>
        <v xml:space="preserve"> </v>
      </c>
      <c r="C16" s="28" t="str">
        <f>IF(Aanbod!E31&gt;0,Aanbod!E31," ")</f>
        <v xml:space="preserve"> </v>
      </c>
      <c r="D16" s="5"/>
      <c r="E16" s="5"/>
      <c r="F16" s="5" t="str">
        <f>IF(Aanbod!D31&gt;"",IF(EXACT(Aanbod!D31, "pA"),Berekening!B16,IF(EXACT(Aanbod!D31, "Gvg-A"),Berekening!B16,IF(EXACT(Aanbod!D31, "Gvg"),Berekening!B16,0)))," ")</f>
        <v xml:space="preserve"> </v>
      </c>
      <c r="G16" s="5" t="str">
        <f>IF(Aanbod!D31&gt;"",IF(EXACT(Aanbod!D31, "pA"),Aanbod!E31,IF(EXACT(Aanbod!D31, "Gvg-A"),Aanbod!E31,IF(EXACT(Aanbod!D31, "Gvg"),Aanbod!E31,0)))," ")</f>
        <v xml:space="preserve"> </v>
      </c>
      <c r="H16" s="5" t="str">
        <f>IF(Aanbod!D31&gt;"",IF($F$203&gt;0,$E$1/$F$203*F16,0)," ")</f>
        <v xml:space="preserve"> </v>
      </c>
      <c r="I16" s="29" t="str">
        <f>IF(Aanbod!D31&gt;"",IF(G16&gt;0,H16/G16," ")," ")</f>
        <v xml:space="preserve"> </v>
      </c>
      <c r="J16" s="5"/>
      <c r="K16" s="5"/>
      <c r="L16" s="5" t="str">
        <f>IF(Aanbod!D31&gt;"",IF(EXACT(Aanbod!D31, "pB"),Berekening!B16,IF(EXACT(Aanbod!D31, "Gvg-B"),Berekening!B16,IF(EXACT(Aanbod!D31, "Gvg"),Berekening!B16,0)))," ")</f>
        <v xml:space="preserve"> </v>
      </c>
      <c r="M16" s="5" t="str">
        <f>IF(Aanbod!D31&gt;"",IF(EXACT(Aanbod!D31, "pB"),Aanbod!E31,IF(EXACT(Aanbod!D31, "Gvg-B"),Aanbod!E31,IF(EXACT(Aanbod!D31, "Gvg"),Aanbod!E31,0)))," ")</f>
        <v xml:space="preserve"> </v>
      </c>
      <c r="N16" s="9" t="str">
        <f>IF(Aanbod!D31&gt;"",IF($L$203&gt;0,$K$1/$L$203*L16,0)," ")</f>
        <v xml:space="preserve"> </v>
      </c>
      <c r="O16" s="10" t="str">
        <f>IF(Aanbod!D31&gt;"",IF(M16&gt;0,N16/M16," ")," ")</f>
        <v xml:space="preserve"> </v>
      </c>
      <c r="P16" s="26"/>
      <c r="Q16" s="30"/>
      <c r="R16" s="31" t="str">
        <f>IF(Aanbod!D31&gt;"",IF(EXACT(Aanbod!D31, "pA"),Berekening!B16,IF(EXACT(Aanbod!D31, "Gvg"),Berekening!B16,IF(EXACT(Aanbod!D31, "Gvg-A"),Berekening!B16,IF(EXACT(Aanbod!D31, "Gvg-B"),Berekening!B16,0))))," ")</f>
        <v xml:space="preserve"> </v>
      </c>
      <c r="S16" s="31" t="str">
        <f>IF(Aanbod!D31&gt;"",IF(EXACT(Aanbod!D31, "pA"),Aanbod!E31,IF(EXACT(Aanbod!D31, "Gvg"),Aanbod!E31,IF(EXACT(Aanbod!D31, "Gvg-A"),Aanbod!E31,IF(EXACT(Aanbod!D31, "Gvg-B"),Aanbod!E31,0))))," ")</f>
        <v xml:space="preserve"> </v>
      </c>
      <c r="T16" s="31" t="str">
        <f>IF(Aanbod!D31&gt;"",IF($R$203&gt;0,$Q$1/$R$203*R16,0)," ")</f>
        <v xml:space="preserve"> </v>
      </c>
      <c r="U16" s="29" t="str">
        <f>IF(Aanbod!D31&gt;"",IF(S16&gt;0,T16/S16," ")," ")</f>
        <v xml:space="preserve"> </v>
      </c>
      <c r="W16" s="26"/>
      <c r="X16" s="30"/>
      <c r="Y16" s="31" t="str">
        <f>IF(Aanbod!D31&gt;"",IF(EXACT(Aanbod!D31, "pB"),Berekening!B16,IF(EXACT(Aanbod!D31, "Gvg"),Berekening!B16,IF(EXACT(Aanbod!D31, "Gvg-A"),Berekening!B16,IF(EXACT(Aanbod!D31, "Gvg-B"),Berekening!B16,0))))," ")</f>
        <v xml:space="preserve"> </v>
      </c>
      <c r="Z16" s="31" t="str">
        <f>IF(Aanbod!D31&gt;"",IF(EXACT(Aanbod!D31, "pB"),Aanbod!E31,IF(EXACT(Aanbod!D31, "Gvg"),Aanbod!E31,IF(EXACT(Aanbod!D31, "Gvg-A"),Aanbod!E31,IF(EXACT(Aanbod!D31, "Gvg-B"),Aanbod!E31,0))))," ")</f>
        <v xml:space="preserve"> </v>
      </c>
      <c r="AA16" s="31" t="str">
        <f>IF(Aanbod!D31&gt;"",IF($Y$203&gt;0,$X$1/$Y$203*Y16,0)," ")</f>
        <v xml:space="preserve"> </v>
      </c>
      <c r="AB16" s="29" t="str">
        <f>IF(Aanbod!D31&gt;"",IF(Z16&gt;0,AA16/Z16," ")," ")</f>
        <v xml:space="preserve"> </v>
      </c>
      <c r="AC16" s="32"/>
      <c r="AD16" s="26" t="str">
        <f>IF(Aanbod!D31&gt;"",ROW(AE16)-1," ")</f>
        <v xml:space="preserve"> </v>
      </c>
      <c r="AE16" t="str">
        <f>IF(Aanbod!D31&gt;"",Aanbod!D31," ")</f>
        <v xml:space="preserve"> </v>
      </c>
      <c r="AF16" s="9" t="str">
        <f>IF(Aanbod!D31&gt;"",Aanbod!E31," ")</f>
        <v xml:space="preserve"> </v>
      </c>
      <c r="AG16" t="str">
        <f>IF(Aanbod!D31&gt;"",Aanbod!F31," ")</f>
        <v xml:space="preserve"> </v>
      </c>
      <c r="AH16" s="33" t="str">
        <f>IF(Aanbod!D31&gt;"",Berekening!B16," ")</f>
        <v xml:space="preserve"> </v>
      </c>
      <c r="AI16" s="34" t="str">
        <f>IF(Aanbod!D31&gt;"",Berekening!H16+Berekening!N16+Berekening!T16+Berekening!AA16," ")</f>
        <v xml:space="preserve"> </v>
      </c>
      <c r="AJ16" s="35" t="str">
        <f>IF(Aanbod!D31&gt;"",IF((AI16-AF16)&gt;0,0,(AI16-AF16))," ")</f>
        <v xml:space="preserve"> </v>
      </c>
      <c r="AK16" s="35" t="str">
        <f>IF(Aanbod!D31&gt;"",IF((AI16-AF16)&gt;0,(AI16-AF16),0)," ")</f>
        <v xml:space="preserve"> </v>
      </c>
      <c r="AL16" s="35" t="str">
        <f>IF(Aanbod!D31&gt;"",IF(AK16&gt;0,Berekening!H16/AI16*AK16,0)," ")</f>
        <v xml:space="preserve"> </v>
      </c>
      <c r="AM16" s="35" t="str">
        <f>IF(Aanbod!D31&gt;"",IF(AK16&gt;0,Berekening!N16/AI16*AK16,0)," ")</f>
        <v xml:space="preserve"> </v>
      </c>
      <c r="AN16" s="35" t="str">
        <f>IF(Aanbod!D31&gt;"",IF(AK16&gt;0,Berekening!T16/AI16*AK16,0)," ")</f>
        <v xml:space="preserve"> </v>
      </c>
      <c r="AO16" s="33" t="str">
        <f>IF(Aanbod!D31&gt;"",IF(AK16&gt;0,Berekening!AA16/AI16*AK16,0)," ")</f>
        <v xml:space="preserve"> </v>
      </c>
      <c r="AR16" s="9"/>
      <c r="AS16" s="9"/>
      <c r="AT16" s="9"/>
      <c r="AU16" s="9"/>
      <c r="AX16" s="36"/>
      <c r="AY16" s="5"/>
      <c r="AZ16" s="5" t="str">
        <f>IF(Aanbod!D31&gt;"",IF(EXACT(AK16,0),IF(EXACT(Aanbod!D31, "pA"),Berekening!B16,IF(EXACT(Aanbod!D31, "Gvg-A"),Berekening!B16,IF(EXACT(Aanbod!D31, "Gvg"),Berekening!B16,0))),0)," ")</f>
        <v xml:space="preserve"> </v>
      </c>
      <c r="BA16" s="5" t="str">
        <f>IF(Aanbod!D31&gt;"",IF(EXACT(AK16,0),IF(EXACT(Aanbod!D31, "pA"),Aanbod!E31,IF(EXACT(Aanbod!D31, "Gvg-A"),Aanbod!E31,IF(EXACT(Aanbod!D31, "Gvg"),Aanbod!E31,0))),0)," ")</f>
        <v xml:space="preserve"> </v>
      </c>
      <c r="BB16" s="5" t="str">
        <f>IF(Aanbod!D31&gt;"",IF($AZ$203&gt;0,$AY$1/$AZ$203*AZ16,0)," ")</f>
        <v xml:space="preserve"> </v>
      </c>
      <c r="BC16" s="29" t="str">
        <f>IF(Aanbod!D31&gt;"",IF(BA16&gt;0,BB16/BA16," ")," ")</f>
        <v xml:space="preserve"> </v>
      </c>
      <c r="BD16" s="5"/>
      <c r="BE16" s="5"/>
      <c r="BF16" s="5" t="str">
        <f>IF(Aanbod!D31&gt;"",IF(EXACT(AK16,0),IF(EXACT(Aanbod!D31, "pB"),Berekening!B16,IF(EXACT(Aanbod!D31, "Gvg-B"),Berekening!B16,IF(EXACT(Aanbod!D31, "Gvg"),Berekening!B16,0))),0)," ")</f>
        <v xml:space="preserve"> </v>
      </c>
      <c r="BG16" s="5" t="str">
        <f>IF(Aanbod!D31&gt;"",IF(EXACT(AK16,0),IF(EXACT(Aanbod!D31, "pB"),Aanbod!E31,IF(EXACT(Aanbod!D31, "Gvg-B"),Aanbod!E31,IF(EXACT(Aanbod!D31, "Gvg"),Aanbod!E31,0))),0)," ")</f>
        <v xml:space="preserve"> </v>
      </c>
      <c r="BH16" s="9" t="str">
        <f>IF(Aanbod!D31&gt;"",IF($BF$203&gt;0,$BE$1/$BF$203*BF16,0)," ")</f>
        <v xml:space="preserve"> </v>
      </c>
      <c r="BI16" s="10" t="str">
        <f>IF(Aanbod!D31&gt;"",IF(BG16&gt;0,BH16/BG16," ")," ")</f>
        <v xml:space="preserve"> </v>
      </c>
      <c r="BJ16" s="26"/>
      <c r="BK16" s="30"/>
      <c r="BL16" s="31" t="str">
        <f>IF(Aanbod!D31&gt;"",IF(EXACT(AK16,0),IF(EXACT(Aanbod!D31, "pA"),Berekening!B16,IF(EXACT(Aanbod!D31, "Gvg"),Berekening!B16,IF(EXACT(Aanbod!D31, "Gvg-A"),Berekening!B16,IF(EXACT(Aanbod!D31, "Gvg-B"),Berekening!B16,0)))),0)," ")</f>
        <v xml:space="preserve"> </v>
      </c>
      <c r="BM16" s="31" t="str">
        <f>IF(Aanbod!D31&gt;"",IF(EXACT(AK16,0),IF(EXACT(Aanbod!D31, "pA"),Aanbod!E31,IF(EXACT(Aanbod!D31, "Gvg"),Aanbod!E31,IF(EXACT(Aanbod!D31, "Gvg-A"),Aanbod!E31,IF(EXACT(Aanbod!D31, "Gvg-B"),Aanbod!E31,0)))),0)," ")</f>
        <v xml:space="preserve"> </v>
      </c>
      <c r="BN16" s="31" t="str">
        <f>IF(Aanbod!D31&gt;"",IF($BL$203&gt;0,$BK$1/$BL$203*BL16,0)," ")</f>
        <v xml:space="preserve"> </v>
      </c>
      <c r="BO16" s="29" t="str">
        <f>IF(Aanbod!D31&gt;"",IF(BM16&gt;0,BN16/BM16," ")," ")</f>
        <v xml:space="preserve"> </v>
      </c>
      <c r="BQ16" s="26"/>
      <c r="BR16" s="30"/>
      <c r="BS16" s="31" t="str">
        <f>IF(Aanbod!D31&gt;"",IF(EXACT(AK16,0),IF(EXACT(Aanbod!D31, "pB"),Berekening!B16,IF(EXACT(Aanbod!D31, "Gvg"),Berekening!B16,IF(EXACT(Aanbod!D31, "Gvg-A"),Berekening!B16,IF(EXACT(Aanbod!D31, "Gvg-B"),Berekening!B16,0)))),0)," ")</f>
        <v xml:space="preserve"> </v>
      </c>
      <c r="BT16" s="31" t="str">
        <f>IF(Aanbod!D31&gt;"",IF(EXACT(AK16,0),IF(EXACT(Aanbod!D31, "pB"),Aanbod!E31,IF(EXACT(Aanbod!D31, "Gvg"),Aanbod!E31,IF(EXACT(Aanbod!D31, "Gvg-A"),Aanbod!E31,IF(EXACT(Aanbod!D31, "Gvg-B"),Aanbod!E31,0)))),0)," ")</f>
        <v xml:space="preserve"> </v>
      </c>
      <c r="BU16" s="31" t="str">
        <f>IF(Aanbod!D31&gt;"",IF($BS$203&gt;0,$BR$1/$BS$203*BS16,0)," ")</f>
        <v xml:space="preserve"> </v>
      </c>
      <c r="BV16" s="29" t="str">
        <f>IF(Aanbod!D31&gt;"",IF(BT16&gt;0,BU16/BT16," ")," ")</f>
        <v xml:space="preserve"> </v>
      </c>
      <c r="BX16" s="34" t="str">
        <f>IF(Aanbod!D31&gt;"",AI16-AK16+BB16+BH16+BN16+BU16," ")</f>
        <v xml:space="preserve"> </v>
      </c>
      <c r="BY16" s="35" t="str">
        <f>IF(Aanbod!D31&gt;"",IF((BX16-AF16)&gt;0,0,(BX16-AF16))," ")</f>
        <v xml:space="preserve"> </v>
      </c>
      <c r="BZ16" s="35" t="str">
        <f>IF(Aanbod!D31&gt;"",IF((BX16-AF16)&gt;0,(BX16-AF16),0)," ")</f>
        <v xml:space="preserve"> </v>
      </c>
      <c r="CA16" s="35" t="str">
        <f>IF(Aanbod!D31&gt;"",IF(BZ16&gt;0,(Berekening!H16+BB16)/BX16*BZ16,0)," ")</f>
        <v xml:space="preserve"> </v>
      </c>
      <c r="CB16" s="35" t="str">
        <f>IF(Aanbod!D31&gt;"",IF(BZ16&gt;0,(Berekening!N16+BH16)/BX16*BZ16,0)," ")</f>
        <v xml:space="preserve"> </v>
      </c>
      <c r="CC16" s="35" t="str">
        <f>IF(Aanbod!D31&gt;"",IF(BZ16&gt;0,(Berekening!T16+BN16)/BX16*BZ16,0)," ")</f>
        <v xml:space="preserve"> </v>
      </c>
      <c r="CD16" s="33" t="str">
        <f>IF(Aanbod!D31&gt;"",IF(BZ16&gt;0,Berekening!AA16/BX16*BZ16,0)," ")</f>
        <v xml:space="preserve"> </v>
      </c>
      <c r="CE16" s="35"/>
      <c r="CG16" s="9"/>
      <c r="CH16" s="9"/>
      <c r="CI16" s="9"/>
      <c r="CJ16" s="9"/>
      <c r="CK16" s="9"/>
      <c r="CM16" s="36"/>
      <c r="CN16" s="5"/>
      <c r="CO16" s="5" t="str">
        <f>IF(Aanbod!D31&gt;"",IF(EXACT(BZ16,0),IF(EXACT(AK16,0),IF(EXACT(AE16, "pA"),AH16,IF(EXACT(AE16, "Gvg-A"),AH16,IF(EXACT(AE16, "Gvg"),AH16,0))),0),0)," ")</f>
        <v xml:space="preserve"> </v>
      </c>
      <c r="CP16" s="5" t="str">
        <f>IF(Aanbod!D31&gt;"",IF(EXACT(BZ16,0),IF(EXACT(AK16,0),IF(EXACT(AE16, "pA"),AF16,IF(EXACT(AE16, "Gvg-A"),AF16,IF(EXACT(AE16, "Gvg"),AF16,0))),0),0)," ")</f>
        <v xml:space="preserve"> </v>
      </c>
      <c r="CQ16" s="5" t="str">
        <f>IF(Aanbod!D31&gt;"",IF($CO$203&gt;0,$CN$1/$CO$203*CO16,0)," ")</f>
        <v xml:space="preserve"> </v>
      </c>
      <c r="CR16" s="29" t="str">
        <f>IF(Aanbod!D31&gt;"",IF(CP16&gt;0,CQ16/CP16," ")," ")</f>
        <v xml:space="preserve"> </v>
      </c>
      <c r="CS16" s="5"/>
      <c r="CT16" s="5"/>
      <c r="CU16" s="5" t="str">
        <f>IF(Aanbod!D31&gt;"",IF(EXACT(BZ16,0),IF(EXACT(AK16,0),IF(EXACT(AE16, "pB"),AH16,IF(EXACT(AE16, "Gvg-B"),AH16,IF(EXACT(AE16, "Gvg"),AH16,0))),0),0)," ")</f>
        <v xml:space="preserve"> </v>
      </c>
      <c r="CV16" s="5" t="str">
        <f>IF(Aanbod!D31&gt;"",IF(EXACT(BZ16,0),IF(EXACT(AK16,0),IF(EXACT(AE16, "pB"),AF16,IF(EXACT(AE16, "Gvg-B"),AF16,IF(EXACT(AE16, "Gvg"),AF16,0))),0),0)," ")</f>
        <v xml:space="preserve"> </v>
      </c>
      <c r="CW16" s="9" t="str">
        <f>IF(Aanbod!D31&gt;"",IF($CU$203&gt;0,$CT$1/$CU$203*CU16,0)," ")</f>
        <v xml:space="preserve"> </v>
      </c>
      <c r="CX16" s="10" t="str">
        <f>IF(Aanbod!D31&gt;"",IF(CV16&gt;0,CW16/CV16," ")," ")</f>
        <v xml:space="preserve"> </v>
      </c>
      <c r="CY16" s="26"/>
      <c r="CZ16" s="30"/>
      <c r="DA16" s="31" t="str">
        <f>IF(Aanbod!D31&gt;"",IF(EXACT(BZ16,0),IF(EXACT(AK16,0),IF(EXACT(AE16, "pA"),AH16,IF(EXACT(AE16, "Gvg"),AH16,IF(EXACT(AE16, "Gvg-A"),AH16,IF(EXACT(AE16, "Gvg-B"),AH16,0)))),0),0)," ")</f>
        <v xml:space="preserve"> </v>
      </c>
      <c r="DB16" s="31" t="str">
        <f>IF(Aanbod!D31&gt;"",IF(EXACT(BZ16,0),IF(EXACT(AK16,0),IF(EXACT(AE16, "pA"),AF16,IF(EXACT(AE16, "Gvg"),AF16,IF(EXACT(AE16, "Gvg-A"),AF16,IF(EXACT(AE16, "Gvg-B"),AF16,0)))),0),0)," ")</f>
        <v xml:space="preserve"> </v>
      </c>
      <c r="DC16" s="31" t="str">
        <f>IF(Aanbod!D31&gt;"",IF($DA$203&gt;0,$CZ$1/$DA$203*DA16,0)," ")</f>
        <v xml:space="preserve"> </v>
      </c>
      <c r="DD16" s="29" t="str">
        <f>IF(Aanbod!D31&gt;"",IF(DB16&gt;0,DC16/DB16," ")," ")</f>
        <v xml:space="preserve"> </v>
      </c>
      <c r="DF16" s="26"/>
      <c r="DG16" s="30"/>
      <c r="DH16" s="31" t="str">
        <f>IF(Aanbod!D31&gt;"",IF(EXACT(BZ16,0),IF(EXACT(AK16,0),IF(EXACT(AE16, "pB"),AH16,IF(EXACT(AE16, "Gvg"),AH16,IF(EXACT(AE16, "Gvg-A"),AH16,IF(EXACT(AE16, "Gvg-B"),AH16,0)))),0),0)," ")</f>
        <v xml:space="preserve"> </v>
      </c>
      <c r="DI16" s="31" t="str">
        <f>IF(Aanbod!D31&gt;"",IF(EXACT(BZ16,0),IF(EXACT(AK16,0),IF(EXACT(AE16, "pB"),AF16,IF(EXACT(AE16, "Gvg"),AF16,IF(EXACT(AE16, "Gvg-A"),AF16,IF(EXACT(AE16, "Gvg-B"),AF16,0)))),0),0)," ")</f>
        <v xml:space="preserve"> </v>
      </c>
      <c r="DJ16" s="31" t="str">
        <f>IF(Aanbod!D31&gt;"",IF($DH$203&gt;0,$DG$1/$DH$203*DH16,0)," ")</f>
        <v xml:space="preserve"> </v>
      </c>
      <c r="DK16" s="29" t="str">
        <f>IF(Aanbod!D31&gt;"",IF(DI16&gt;0,DJ16/DI16," ")," ")</f>
        <v xml:space="preserve"> </v>
      </c>
      <c r="DM16" s="37" t="str">
        <f>IF(Aanbod!D31&gt;"",BX16-BZ16+CQ16+CW16+DC16+DJ16," ")</f>
        <v xml:space="preserve"> </v>
      </c>
      <c r="DN16" s="35" t="str">
        <f>IF(Aanbod!D31&gt;"",IF((DM16-AF16)&gt;0,(DM16-AF16),0)," ")</f>
        <v xml:space="preserve"> </v>
      </c>
      <c r="DO16" s="35" t="str">
        <f>IF(Aanbod!D31&gt;"",IF(DN16&gt;0,(Berekening!H16+BB16+CQ16)/DM16*DN16,0)," ")</f>
        <v xml:space="preserve"> </v>
      </c>
      <c r="DP16" s="35" t="str">
        <f>IF(Aanbod!D31&gt;"",IF(DN16&gt;0,(Berekening!N16+BH16+CW16)/DM16*DN16,0)," ")</f>
        <v xml:space="preserve"> </v>
      </c>
      <c r="DQ16" s="35" t="str">
        <f>IF(Aanbod!D31&gt;"",IF(DN16&gt;0,(Berekening!T16+BN16+DC16)/DM16*DN16,0)," ")</f>
        <v xml:space="preserve"> </v>
      </c>
      <c r="DR16" s="33" t="str">
        <f>IF(Aanbod!D31&gt;"",IF(DN16&gt;0,(Berekening!AA16+BU16+DJ16)/DM16*DN16,0)," ")</f>
        <v xml:space="preserve"> </v>
      </c>
      <c r="DS16" s="35"/>
      <c r="DT16" s="38" t="str">
        <f>IF(Aanbod!D31&gt;"",ROUND((DM16-DN16),2)," ")</f>
        <v xml:space="preserve"> </v>
      </c>
      <c r="DU16" s="38" t="str">
        <f>IF(Aanbod!D31&gt;"",IF(DT16=C16,0.01,DT16),"")</f>
        <v/>
      </c>
      <c r="DV16" s="39" t="str">
        <f>IF(Aanbod!D31&gt;"",RANK(DU16,$DU$2:$DU$201) + COUNTIF($DU$2:DU16,DU16) -1," ")</f>
        <v xml:space="preserve"> </v>
      </c>
      <c r="DW16" s="35" t="str">
        <f>IF(Aanbod!D31&gt;"",IF($DV$203&lt;0,IF(DV16&lt;=ABS($DV$203),0.01,0),IF(DV16&lt;=ABS($DV$203),-0.01,0))," ")</f>
        <v xml:space="preserve"> </v>
      </c>
      <c r="DX16" s="35"/>
      <c r="DY16" s="28" t="str">
        <f>IF(Aanbod!D31&gt;"",DT16+DW16," ")</f>
        <v xml:space="preserve"> </v>
      </c>
    </row>
    <row r="17" spans="1:129" x14ac:dyDescent="0.25">
      <c r="A17" s="26" t="str">
        <f>Aanbod!A32</f>
        <v/>
      </c>
      <c r="B17" s="27" t="str">
        <f>IF(Aanbod!D32&gt;"",IF(EXACT(Aanbod!F32, "Preferent"),Aanbod!E32*2,IF(EXACT(Aanbod!F32, "Concurrent"),Aanbod!E32,0))," ")</f>
        <v xml:space="preserve"> </v>
      </c>
      <c r="C17" s="28" t="str">
        <f>IF(Aanbod!E32&gt;0,Aanbod!E32," ")</f>
        <v xml:space="preserve"> </v>
      </c>
      <c r="D17" s="5"/>
      <c r="E17" s="5"/>
      <c r="F17" s="5" t="str">
        <f>IF(Aanbod!D32&gt;"",IF(EXACT(Aanbod!D32, "pA"),Berekening!B17,IF(EXACT(Aanbod!D32, "Gvg-A"),Berekening!B17,IF(EXACT(Aanbod!D32, "Gvg"),Berekening!B17,0)))," ")</f>
        <v xml:space="preserve"> </v>
      </c>
      <c r="G17" s="5" t="str">
        <f>IF(Aanbod!D32&gt;"",IF(EXACT(Aanbod!D32, "pA"),Aanbod!E32,IF(EXACT(Aanbod!D32, "Gvg-A"),Aanbod!E32,IF(EXACT(Aanbod!D32, "Gvg"),Aanbod!E32,0)))," ")</f>
        <v xml:space="preserve"> </v>
      </c>
      <c r="H17" s="5" t="str">
        <f>IF(Aanbod!D32&gt;"",IF($F$203&gt;0,$E$1/$F$203*F17,0)," ")</f>
        <v xml:space="preserve"> </v>
      </c>
      <c r="I17" s="29" t="str">
        <f>IF(Aanbod!D32&gt;"",IF(G17&gt;0,H17/G17," ")," ")</f>
        <v xml:space="preserve"> </v>
      </c>
      <c r="J17" s="5"/>
      <c r="K17" s="5"/>
      <c r="L17" s="5" t="str">
        <f>IF(Aanbod!D32&gt;"",IF(EXACT(Aanbod!D32, "pB"),Berekening!B17,IF(EXACT(Aanbod!D32, "Gvg-B"),Berekening!B17,IF(EXACT(Aanbod!D32, "Gvg"),Berekening!B17,0)))," ")</f>
        <v xml:space="preserve"> </v>
      </c>
      <c r="M17" s="5" t="str">
        <f>IF(Aanbod!D32&gt;"",IF(EXACT(Aanbod!D32, "pB"),Aanbod!E32,IF(EXACT(Aanbod!D32, "Gvg-B"),Aanbod!E32,IF(EXACT(Aanbod!D32, "Gvg"),Aanbod!E32,0)))," ")</f>
        <v xml:space="preserve"> </v>
      </c>
      <c r="N17" s="9" t="str">
        <f>IF(Aanbod!D32&gt;"",IF($L$203&gt;0,$K$1/$L$203*L17,0)," ")</f>
        <v xml:space="preserve"> </v>
      </c>
      <c r="O17" s="10" t="str">
        <f>IF(Aanbod!D32&gt;"",IF(M17&gt;0,N17/M17," ")," ")</f>
        <v xml:space="preserve"> </v>
      </c>
      <c r="P17" s="26"/>
      <c r="Q17" s="30"/>
      <c r="R17" s="31" t="str">
        <f>IF(Aanbod!D32&gt;"",IF(EXACT(Aanbod!D32, "pA"),Berekening!B17,IF(EXACT(Aanbod!D32, "Gvg"),Berekening!B17,IF(EXACT(Aanbod!D32, "Gvg-A"),Berekening!B17,IF(EXACT(Aanbod!D32, "Gvg-B"),Berekening!B17,0))))," ")</f>
        <v xml:space="preserve"> </v>
      </c>
      <c r="S17" s="31" t="str">
        <f>IF(Aanbod!D32&gt;"",IF(EXACT(Aanbod!D32, "pA"),Aanbod!E32,IF(EXACT(Aanbod!D32, "Gvg"),Aanbod!E32,IF(EXACT(Aanbod!D32, "Gvg-A"),Aanbod!E32,IF(EXACT(Aanbod!D32, "Gvg-B"),Aanbod!E32,0))))," ")</f>
        <v xml:space="preserve"> </v>
      </c>
      <c r="T17" s="31" t="str">
        <f>IF(Aanbod!D32&gt;"",IF($R$203&gt;0,$Q$1/$R$203*R17,0)," ")</f>
        <v xml:space="preserve"> </v>
      </c>
      <c r="U17" s="29" t="str">
        <f>IF(Aanbod!D32&gt;"",IF(S17&gt;0,T17/S17," ")," ")</f>
        <v xml:space="preserve"> </v>
      </c>
      <c r="W17" s="26"/>
      <c r="X17" s="30"/>
      <c r="Y17" s="31" t="str">
        <f>IF(Aanbod!D32&gt;"",IF(EXACT(Aanbod!D32, "pB"),Berekening!B17,IF(EXACT(Aanbod!D32, "Gvg"),Berekening!B17,IF(EXACT(Aanbod!D32, "Gvg-A"),Berekening!B17,IF(EXACT(Aanbod!D32, "Gvg-B"),Berekening!B17,0))))," ")</f>
        <v xml:space="preserve"> </v>
      </c>
      <c r="Z17" s="31" t="str">
        <f>IF(Aanbod!D32&gt;"",IF(EXACT(Aanbod!D32, "pB"),Aanbod!E32,IF(EXACT(Aanbod!D32, "Gvg"),Aanbod!E32,IF(EXACT(Aanbod!D32, "Gvg-A"),Aanbod!E32,IF(EXACT(Aanbod!D32, "Gvg-B"),Aanbod!E32,0))))," ")</f>
        <v xml:space="preserve"> </v>
      </c>
      <c r="AA17" s="31" t="str">
        <f>IF(Aanbod!D32&gt;"",IF($Y$203&gt;0,$X$1/$Y$203*Y17,0)," ")</f>
        <v xml:space="preserve"> </v>
      </c>
      <c r="AB17" s="29" t="str">
        <f>IF(Aanbod!D32&gt;"",IF(Z17&gt;0,AA17/Z17," ")," ")</f>
        <v xml:space="preserve"> </v>
      </c>
      <c r="AC17" s="32"/>
      <c r="AD17" s="26" t="str">
        <f>IF(Aanbod!D32&gt;"",ROW(AE17)-1," ")</f>
        <v xml:space="preserve"> </v>
      </c>
      <c r="AE17" t="str">
        <f>IF(Aanbod!D32&gt;"",Aanbod!D32," ")</f>
        <v xml:space="preserve"> </v>
      </c>
      <c r="AF17" s="9" t="str">
        <f>IF(Aanbod!D32&gt;"",Aanbod!E32," ")</f>
        <v xml:space="preserve"> </v>
      </c>
      <c r="AG17" t="str">
        <f>IF(Aanbod!D32&gt;"",Aanbod!F32," ")</f>
        <v xml:space="preserve"> </v>
      </c>
      <c r="AH17" s="33" t="str">
        <f>IF(Aanbod!D32&gt;"",Berekening!B17," ")</f>
        <v xml:space="preserve"> </v>
      </c>
      <c r="AI17" s="34" t="str">
        <f>IF(Aanbod!D32&gt;"",Berekening!H17+Berekening!N17+Berekening!T17+Berekening!AA17," ")</f>
        <v xml:space="preserve"> </v>
      </c>
      <c r="AJ17" s="35" t="str">
        <f>IF(Aanbod!D32&gt;"",IF((AI17-AF17)&gt;0,0,(AI17-AF17))," ")</f>
        <v xml:space="preserve"> </v>
      </c>
      <c r="AK17" s="35" t="str">
        <f>IF(Aanbod!D32&gt;"",IF((AI17-AF17)&gt;0,(AI17-AF17),0)," ")</f>
        <v xml:space="preserve"> </v>
      </c>
      <c r="AL17" s="35" t="str">
        <f>IF(Aanbod!D32&gt;"",IF(AK17&gt;0,Berekening!H17/AI17*AK17,0)," ")</f>
        <v xml:space="preserve"> </v>
      </c>
      <c r="AM17" s="35" t="str">
        <f>IF(Aanbod!D32&gt;"",IF(AK17&gt;0,Berekening!N17/AI17*AK17,0)," ")</f>
        <v xml:space="preserve"> </v>
      </c>
      <c r="AN17" s="35" t="str">
        <f>IF(Aanbod!D32&gt;"",IF(AK17&gt;0,Berekening!T17/AI17*AK17,0)," ")</f>
        <v xml:space="preserve"> </v>
      </c>
      <c r="AO17" s="33" t="str">
        <f>IF(Aanbod!D32&gt;"",IF(AK17&gt;0,Berekening!AA17/AI17*AK17,0)," ")</f>
        <v xml:space="preserve"> </v>
      </c>
      <c r="AX17" s="36"/>
      <c r="AY17" s="5"/>
      <c r="AZ17" s="5" t="str">
        <f>IF(Aanbod!D32&gt;"",IF(EXACT(AK17,0),IF(EXACT(Aanbod!D32, "pA"),Berekening!B17,IF(EXACT(Aanbod!D32, "Gvg-A"),Berekening!B17,IF(EXACT(Aanbod!D32, "Gvg"),Berekening!B17,0))),0)," ")</f>
        <v xml:space="preserve"> </v>
      </c>
      <c r="BA17" s="5" t="str">
        <f>IF(Aanbod!D32&gt;"",IF(EXACT(AK17,0),IF(EXACT(Aanbod!D32, "pA"),Aanbod!E32,IF(EXACT(Aanbod!D32, "Gvg-A"),Aanbod!E32,IF(EXACT(Aanbod!D32, "Gvg"),Aanbod!E32,0))),0)," ")</f>
        <v xml:space="preserve"> </v>
      </c>
      <c r="BB17" s="5" t="str">
        <f>IF(Aanbod!D32&gt;"",IF($AZ$203&gt;0,$AY$1/$AZ$203*AZ17,0)," ")</f>
        <v xml:space="preserve"> </v>
      </c>
      <c r="BC17" s="29" t="str">
        <f>IF(Aanbod!D32&gt;"",IF(BA17&gt;0,BB17/BA17," ")," ")</f>
        <v xml:space="preserve"> </v>
      </c>
      <c r="BD17" s="5"/>
      <c r="BE17" s="5"/>
      <c r="BF17" s="5" t="str">
        <f>IF(Aanbod!D32&gt;"",IF(EXACT(AK17,0),IF(EXACT(Aanbod!D32, "pB"),Berekening!B17,IF(EXACT(Aanbod!D32, "Gvg-B"),Berekening!B17,IF(EXACT(Aanbod!D32, "Gvg"),Berekening!B17,0))),0)," ")</f>
        <v xml:space="preserve"> </v>
      </c>
      <c r="BG17" s="5" t="str">
        <f>IF(Aanbod!D32&gt;"",IF(EXACT(AK17,0),IF(EXACT(Aanbod!D32, "pB"),Aanbod!E32,IF(EXACT(Aanbod!D32, "Gvg-B"),Aanbod!E32,IF(EXACT(Aanbod!D32, "Gvg"),Aanbod!E32,0))),0)," ")</f>
        <v xml:space="preserve"> </v>
      </c>
      <c r="BH17" s="9" t="str">
        <f>IF(Aanbod!D32&gt;"",IF($BF$203&gt;0,$BE$1/$BF$203*BF17,0)," ")</f>
        <v xml:space="preserve"> </v>
      </c>
      <c r="BI17" s="10" t="str">
        <f>IF(Aanbod!D32&gt;"",IF(BG17&gt;0,BH17/BG17," ")," ")</f>
        <v xml:space="preserve"> </v>
      </c>
      <c r="BJ17" s="26"/>
      <c r="BK17" s="30"/>
      <c r="BL17" s="31" t="str">
        <f>IF(Aanbod!D32&gt;"",IF(EXACT(AK17,0),IF(EXACT(Aanbod!D32, "pA"),Berekening!B17,IF(EXACT(Aanbod!D32, "Gvg"),Berekening!B17,IF(EXACT(Aanbod!D32, "Gvg-A"),Berekening!B17,IF(EXACT(Aanbod!D32, "Gvg-B"),Berekening!B17,0)))),0)," ")</f>
        <v xml:space="preserve"> </v>
      </c>
      <c r="BM17" s="31" t="str">
        <f>IF(Aanbod!D32&gt;"",IF(EXACT(AK17,0),IF(EXACT(Aanbod!D32, "pA"),Aanbod!E32,IF(EXACT(Aanbod!D32, "Gvg"),Aanbod!E32,IF(EXACT(Aanbod!D32, "Gvg-A"),Aanbod!E32,IF(EXACT(Aanbod!D32, "Gvg-B"),Aanbod!E32,0)))),0)," ")</f>
        <v xml:space="preserve"> </v>
      </c>
      <c r="BN17" s="31" t="str">
        <f>IF(Aanbod!D32&gt;"",IF($BL$203&gt;0,$BK$1/$BL$203*BL17,0)," ")</f>
        <v xml:space="preserve"> </v>
      </c>
      <c r="BO17" s="29" t="str">
        <f>IF(Aanbod!D32&gt;"",IF(BM17&gt;0,BN17/BM17," ")," ")</f>
        <v xml:space="preserve"> </v>
      </c>
      <c r="BQ17" s="26"/>
      <c r="BR17" s="30"/>
      <c r="BS17" s="31" t="str">
        <f>IF(Aanbod!D32&gt;"",IF(EXACT(AK17,0),IF(EXACT(Aanbod!D32, "pB"),Berekening!B17,IF(EXACT(Aanbod!D32, "Gvg"),Berekening!B17,IF(EXACT(Aanbod!D32, "Gvg-A"),Berekening!B17,IF(EXACT(Aanbod!D32, "Gvg-B"),Berekening!B17,0)))),0)," ")</f>
        <v xml:space="preserve"> </v>
      </c>
      <c r="BT17" s="31" t="str">
        <f>IF(Aanbod!D32&gt;"",IF(EXACT(AK17,0),IF(EXACT(Aanbod!D32, "pB"),Aanbod!E32,IF(EXACT(Aanbod!D32, "Gvg"),Aanbod!E32,IF(EXACT(Aanbod!D32, "Gvg-A"),Aanbod!E32,IF(EXACT(Aanbod!D32, "Gvg-B"),Aanbod!E32,0)))),0)," ")</f>
        <v xml:space="preserve"> </v>
      </c>
      <c r="BU17" s="31" t="str">
        <f>IF(Aanbod!D32&gt;"",IF($BS$203&gt;0,$BR$1/$BS$203*BS17,0)," ")</f>
        <v xml:space="preserve"> </v>
      </c>
      <c r="BV17" s="29" t="str">
        <f>IF(Aanbod!D32&gt;"",IF(BT17&gt;0,BU17/BT17," ")," ")</f>
        <v xml:space="preserve"> </v>
      </c>
      <c r="BX17" s="34" t="str">
        <f>IF(Aanbod!D32&gt;"",AI17-AK17+BB17+BH17+BN17+BU17," ")</f>
        <v xml:space="preserve"> </v>
      </c>
      <c r="BY17" s="35" t="str">
        <f>IF(Aanbod!D32&gt;"",IF((BX17-AF17)&gt;0,0,(BX17-AF17))," ")</f>
        <v xml:space="preserve"> </v>
      </c>
      <c r="BZ17" s="35" t="str">
        <f>IF(Aanbod!D32&gt;"",IF((BX17-AF17)&gt;0,(BX17-AF17),0)," ")</f>
        <v xml:space="preserve"> </v>
      </c>
      <c r="CA17" s="35" t="str">
        <f>IF(Aanbod!D32&gt;"",IF(BZ17&gt;0,(Berekening!H17+BB17)/BX17*BZ17,0)," ")</f>
        <v xml:space="preserve"> </v>
      </c>
      <c r="CB17" s="35" t="str">
        <f>IF(Aanbod!D32&gt;"",IF(BZ17&gt;0,(Berekening!N17+BH17)/BX17*BZ17,0)," ")</f>
        <v xml:space="preserve"> </v>
      </c>
      <c r="CC17" s="35" t="str">
        <f>IF(Aanbod!D32&gt;"",IF(BZ17&gt;0,(Berekening!T17+BN17)/BX17*BZ17,0)," ")</f>
        <v xml:space="preserve"> </v>
      </c>
      <c r="CD17" s="33" t="str">
        <f>IF(Aanbod!D32&gt;"",IF(BZ17&gt;0,Berekening!AA17/BX17*BZ17,0)," ")</f>
        <v xml:space="preserve"> </v>
      </c>
      <c r="CE17" s="35"/>
      <c r="CM17" s="36"/>
      <c r="CN17" s="5"/>
      <c r="CO17" s="5" t="str">
        <f>IF(Aanbod!D32&gt;"",IF(EXACT(BZ17,0),IF(EXACT(AK17,0),IF(EXACT(AE17, "pA"),AH17,IF(EXACT(AE17, "Gvg-A"),AH17,IF(EXACT(AE17, "Gvg"),AH17,0))),0),0)," ")</f>
        <v xml:space="preserve"> </v>
      </c>
      <c r="CP17" s="5" t="str">
        <f>IF(Aanbod!D32&gt;"",IF(EXACT(BZ17,0),IF(EXACT(AK17,0),IF(EXACT(AE17, "pA"),AF17,IF(EXACT(AE17, "Gvg-A"),AF17,IF(EXACT(AE17, "Gvg"),AF17,0))),0),0)," ")</f>
        <v xml:space="preserve"> </v>
      </c>
      <c r="CQ17" s="5" t="str">
        <f>IF(Aanbod!D32&gt;"",IF($CO$203&gt;0,$CN$1/$CO$203*CO17,0)," ")</f>
        <v xml:space="preserve"> </v>
      </c>
      <c r="CR17" s="29" t="str">
        <f>IF(Aanbod!D32&gt;"",IF(CP17&gt;0,CQ17/CP17," ")," ")</f>
        <v xml:space="preserve"> </v>
      </c>
      <c r="CS17" s="5"/>
      <c r="CT17" s="5"/>
      <c r="CU17" s="5" t="str">
        <f>IF(Aanbod!D32&gt;"",IF(EXACT(BZ17,0),IF(EXACT(AK17,0),IF(EXACT(AE17, "pB"),AH17,IF(EXACT(AE17, "Gvg-B"),AH17,IF(EXACT(AE17, "Gvg"),AH17,0))),0),0)," ")</f>
        <v xml:space="preserve"> </v>
      </c>
      <c r="CV17" s="5" t="str">
        <f>IF(Aanbod!D32&gt;"",IF(EXACT(BZ17,0),IF(EXACT(AK17,0),IF(EXACT(AE17, "pB"),AF17,IF(EXACT(AE17, "Gvg-B"),AF17,IF(EXACT(AE17, "Gvg"),AF17,0))),0),0)," ")</f>
        <v xml:space="preserve"> </v>
      </c>
      <c r="CW17" s="9" t="str">
        <f>IF(Aanbod!D32&gt;"",IF($CU$203&gt;0,$CT$1/$CU$203*CU17,0)," ")</f>
        <v xml:space="preserve"> </v>
      </c>
      <c r="CX17" s="10" t="str">
        <f>IF(Aanbod!D32&gt;"",IF(CV17&gt;0,CW17/CV17," ")," ")</f>
        <v xml:space="preserve"> </v>
      </c>
      <c r="CY17" s="26"/>
      <c r="CZ17" s="30"/>
      <c r="DA17" s="31" t="str">
        <f>IF(Aanbod!D32&gt;"",IF(EXACT(BZ17,0),IF(EXACT(AK17,0),IF(EXACT(AE17, "pA"),AH17,IF(EXACT(AE17, "Gvg"),AH17,IF(EXACT(AE17, "Gvg-A"),AH17,IF(EXACT(AE17, "Gvg-B"),AH17,0)))),0),0)," ")</f>
        <v xml:space="preserve"> </v>
      </c>
      <c r="DB17" s="31" t="str">
        <f>IF(Aanbod!D32&gt;"",IF(EXACT(BZ17,0),IF(EXACT(AK17,0),IF(EXACT(AE17, "pA"),AF17,IF(EXACT(AE17, "Gvg"),AF17,IF(EXACT(AE17, "Gvg-A"),AF17,IF(EXACT(AE17, "Gvg-B"),AF17,0)))),0),0)," ")</f>
        <v xml:space="preserve"> </v>
      </c>
      <c r="DC17" s="31" t="str">
        <f>IF(Aanbod!D32&gt;"",IF($DA$203&gt;0,$CZ$1/$DA$203*DA17,0)," ")</f>
        <v xml:space="preserve"> </v>
      </c>
      <c r="DD17" s="29" t="str">
        <f>IF(Aanbod!D32&gt;"",IF(DB17&gt;0,DC17/DB17," ")," ")</f>
        <v xml:space="preserve"> </v>
      </c>
      <c r="DF17" s="26"/>
      <c r="DG17" s="30"/>
      <c r="DH17" s="31" t="str">
        <f>IF(Aanbod!D32&gt;"",IF(EXACT(BZ17,0),IF(EXACT(AK17,0),IF(EXACT(AE17, "pB"),AH17,IF(EXACT(AE17, "Gvg"),AH17,IF(EXACT(AE17, "Gvg-A"),AH17,IF(EXACT(AE17, "Gvg-B"),AH17,0)))),0),0)," ")</f>
        <v xml:space="preserve"> </v>
      </c>
      <c r="DI17" s="31" t="str">
        <f>IF(Aanbod!D32&gt;"",IF(EXACT(BZ17,0),IF(EXACT(AK17,0),IF(EXACT(AE17, "pB"),AF17,IF(EXACT(AE17, "Gvg"),AF17,IF(EXACT(AE17, "Gvg-A"),AF17,IF(EXACT(AE17, "Gvg-B"),AF17,0)))),0),0)," ")</f>
        <v xml:space="preserve"> </v>
      </c>
      <c r="DJ17" s="31" t="str">
        <f>IF(Aanbod!D32&gt;"",IF($DH$203&gt;0,$DG$1/$DH$203*DH17,0)," ")</f>
        <v xml:space="preserve"> </v>
      </c>
      <c r="DK17" s="29" t="str">
        <f>IF(Aanbod!D32&gt;"",IF(DI17&gt;0,DJ17/DI17," ")," ")</f>
        <v xml:space="preserve"> </v>
      </c>
      <c r="DM17" s="37" t="str">
        <f>IF(Aanbod!D32&gt;"",BX17-BZ17+CQ17+CW17+DC17+DJ17," ")</f>
        <v xml:space="preserve"> </v>
      </c>
      <c r="DN17" s="35" t="str">
        <f>IF(Aanbod!D32&gt;"",IF((DM17-AF17)&gt;0,(DM17-AF17),0)," ")</f>
        <v xml:space="preserve"> </v>
      </c>
      <c r="DO17" s="35" t="str">
        <f>IF(Aanbod!D32&gt;"",IF(DN17&gt;0,(Berekening!H17+BB17+CQ17)/DM17*DN17,0)," ")</f>
        <v xml:space="preserve"> </v>
      </c>
      <c r="DP17" s="35" t="str">
        <f>IF(Aanbod!D32&gt;"",IF(DN17&gt;0,(Berekening!N17+BH17+CW17)/DM17*DN17,0)," ")</f>
        <v xml:space="preserve"> </v>
      </c>
      <c r="DQ17" s="35" t="str">
        <f>IF(Aanbod!D32&gt;"",IF(DN17&gt;0,(Berekening!T17+BN17+DC17)/DM17*DN17,0)," ")</f>
        <v xml:space="preserve"> </v>
      </c>
      <c r="DR17" s="33" t="str">
        <f>IF(Aanbod!D32&gt;"",IF(DN17&gt;0,(Berekening!AA17+BU17+DJ17)/DM17*DN17,0)," ")</f>
        <v xml:space="preserve"> </v>
      </c>
      <c r="DS17" s="35"/>
      <c r="DT17" s="38" t="str">
        <f>IF(Aanbod!D32&gt;"",ROUND((DM17-DN17),2)," ")</f>
        <v xml:space="preserve"> </v>
      </c>
      <c r="DU17" s="38" t="str">
        <f>IF(Aanbod!D32&gt;"",IF(DT17=C17,0.01,DT17),"")</f>
        <v/>
      </c>
      <c r="DV17" s="39" t="str">
        <f>IF(Aanbod!D32&gt;"",RANK(DU17,$DU$2:$DU$201) + COUNTIF($DU$2:DU17,DU17) -1," ")</f>
        <v xml:space="preserve"> </v>
      </c>
      <c r="DW17" s="35" t="str">
        <f>IF(Aanbod!D32&gt;"",IF($DV$203&lt;0,IF(DV17&lt;=ABS($DV$203),0.01,0),IF(DV17&lt;=ABS($DV$203),-0.01,0))," ")</f>
        <v xml:space="preserve"> </v>
      </c>
      <c r="DX17" s="35"/>
      <c r="DY17" s="28" t="str">
        <f>IF(Aanbod!D32&gt;"",DT17+DW17," ")</f>
        <v xml:space="preserve"> </v>
      </c>
    </row>
    <row r="18" spans="1:129" x14ac:dyDescent="0.25">
      <c r="A18" s="26" t="str">
        <f>Aanbod!A33</f>
        <v/>
      </c>
      <c r="B18" s="27" t="str">
        <f>IF(Aanbod!D33&gt;"",IF(EXACT(Aanbod!F33, "Preferent"),Aanbod!E33*2,IF(EXACT(Aanbod!F33, "Concurrent"),Aanbod!E33,0))," ")</f>
        <v xml:space="preserve"> </v>
      </c>
      <c r="C18" s="28" t="str">
        <f>IF(Aanbod!E33&gt;0,Aanbod!E33," ")</f>
        <v xml:space="preserve"> </v>
      </c>
      <c r="D18" s="5"/>
      <c r="E18" s="5"/>
      <c r="F18" s="5" t="str">
        <f>IF(Aanbod!D33&gt;"",IF(EXACT(Aanbod!D33, "pA"),Berekening!B18,IF(EXACT(Aanbod!D33, "Gvg-A"),Berekening!B18,IF(EXACT(Aanbod!D33, "Gvg"),Berekening!B18,0)))," ")</f>
        <v xml:space="preserve"> </v>
      </c>
      <c r="G18" s="5" t="str">
        <f>IF(Aanbod!D33&gt;"",IF(EXACT(Aanbod!D33, "pA"),Aanbod!E33,IF(EXACT(Aanbod!D33, "Gvg-A"),Aanbod!E33,IF(EXACT(Aanbod!D33, "Gvg"),Aanbod!E33,0)))," ")</f>
        <v xml:space="preserve"> </v>
      </c>
      <c r="H18" s="5" t="str">
        <f>IF(Aanbod!D33&gt;"",IF($F$203&gt;0,$E$1/$F$203*F18,0)," ")</f>
        <v xml:space="preserve"> </v>
      </c>
      <c r="I18" s="29" t="str">
        <f>IF(Aanbod!D33&gt;"",IF(G18&gt;0,H18/G18," ")," ")</f>
        <v xml:space="preserve"> </v>
      </c>
      <c r="J18" s="5"/>
      <c r="K18" s="5"/>
      <c r="L18" s="5" t="str">
        <f>IF(Aanbod!D33&gt;"",IF(EXACT(Aanbod!D33, "pB"),Berekening!B18,IF(EXACT(Aanbod!D33, "Gvg-B"),Berekening!B18,IF(EXACT(Aanbod!D33, "Gvg"),Berekening!B18,0)))," ")</f>
        <v xml:space="preserve"> </v>
      </c>
      <c r="M18" s="5" t="str">
        <f>IF(Aanbod!D33&gt;"",IF(EXACT(Aanbod!D33, "pB"),Aanbod!E33,IF(EXACT(Aanbod!D33, "Gvg-B"),Aanbod!E33,IF(EXACT(Aanbod!D33, "Gvg"),Aanbod!E33,0)))," ")</f>
        <v xml:space="preserve"> </v>
      </c>
      <c r="N18" s="9" t="str">
        <f>IF(Aanbod!D33&gt;"",IF($L$203&gt;0,$K$1/$L$203*L18,0)," ")</f>
        <v xml:space="preserve"> </v>
      </c>
      <c r="O18" s="10" t="str">
        <f>IF(Aanbod!D33&gt;"",IF(M18&gt;0,N18/M18," ")," ")</f>
        <v xml:space="preserve"> </v>
      </c>
      <c r="P18" s="26"/>
      <c r="Q18" s="30"/>
      <c r="R18" s="31" t="str">
        <f>IF(Aanbod!D33&gt;"",IF(EXACT(Aanbod!D33, "pA"),Berekening!B18,IF(EXACT(Aanbod!D33, "Gvg"),Berekening!B18,IF(EXACT(Aanbod!D33, "Gvg-A"),Berekening!B18,IF(EXACT(Aanbod!D33, "Gvg-B"),Berekening!B18,0))))," ")</f>
        <v xml:space="preserve"> </v>
      </c>
      <c r="S18" s="31" t="str">
        <f>IF(Aanbod!D33&gt;"",IF(EXACT(Aanbod!D33, "pA"),Aanbod!E33,IF(EXACT(Aanbod!D33, "Gvg"),Aanbod!E33,IF(EXACT(Aanbod!D33, "Gvg-A"),Aanbod!E33,IF(EXACT(Aanbod!D33, "Gvg-B"),Aanbod!E33,0))))," ")</f>
        <v xml:space="preserve"> </v>
      </c>
      <c r="T18" s="31" t="str">
        <f>IF(Aanbod!D33&gt;"",IF($R$203&gt;0,$Q$1/$R$203*R18,0)," ")</f>
        <v xml:space="preserve"> </v>
      </c>
      <c r="U18" s="29" t="str">
        <f>IF(Aanbod!D33&gt;"",IF(S18&gt;0,T18/S18," ")," ")</f>
        <v xml:space="preserve"> </v>
      </c>
      <c r="W18" s="26"/>
      <c r="X18" s="30"/>
      <c r="Y18" s="31" t="str">
        <f>IF(Aanbod!D33&gt;"",IF(EXACT(Aanbod!D33, "pB"),Berekening!B18,IF(EXACT(Aanbod!D33, "Gvg"),Berekening!B18,IF(EXACT(Aanbod!D33, "Gvg-A"),Berekening!B18,IF(EXACT(Aanbod!D33, "Gvg-B"),Berekening!B18,0))))," ")</f>
        <v xml:space="preserve"> </v>
      </c>
      <c r="Z18" s="31" t="str">
        <f>IF(Aanbod!D33&gt;"",IF(EXACT(Aanbod!D33, "pB"),Aanbod!E33,IF(EXACT(Aanbod!D33, "Gvg"),Aanbod!E33,IF(EXACT(Aanbod!D33, "Gvg-A"),Aanbod!E33,IF(EXACT(Aanbod!D33, "Gvg-B"),Aanbod!E33,0))))," ")</f>
        <v xml:space="preserve"> </v>
      </c>
      <c r="AA18" s="31" t="str">
        <f>IF(Aanbod!D33&gt;"",IF($Y$203&gt;0,$X$1/$Y$203*Y18,0)," ")</f>
        <v xml:space="preserve"> </v>
      </c>
      <c r="AB18" s="29" t="str">
        <f>IF(Aanbod!D33&gt;"",IF(Z18&gt;0,AA18/Z18," ")," ")</f>
        <v xml:space="preserve"> </v>
      </c>
      <c r="AC18" s="32"/>
      <c r="AD18" s="26" t="str">
        <f>IF(Aanbod!D33&gt;"",ROW(AE18)-1," ")</f>
        <v xml:space="preserve"> </v>
      </c>
      <c r="AE18" t="str">
        <f>IF(Aanbod!D33&gt;"",Aanbod!D33," ")</f>
        <v xml:space="preserve"> </v>
      </c>
      <c r="AF18" s="9" t="str">
        <f>IF(Aanbod!D33&gt;"",Aanbod!E33," ")</f>
        <v xml:space="preserve"> </v>
      </c>
      <c r="AG18" t="str">
        <f>IF(Aanbod!D33&gt;"",Aanbod!F33," ")</f>
        <v xml:space="preserve"> </v>
      </c>
      <c r="AH18" s="33" t="str">
        <f>IF(Aanbod!D33&gt;"",Berekening!B18," ")</f>
        <v xml:space="preserve"> </v>
      </c>
      <c r="AI18" s="34" t="str">
        <f>IF(Aanbod!D33&gt;"",Berekening!H18+Berekening!N18+Berekening!T18+Berekening!AA18," ")</f>
        <v xml:space="preserve"> </v>
      </c>
      <c r="AJ18" s="35" t="str">
        <f>IF(Aanbod!D33&gt;"",IF((AI18-AF18)&gt;0,0,(AI18-AF18))," ")</f>
        <v xml:space="preserve"> </v>
      </c>
      <c r="AK18" s="35" t="str">
        <f>IF(Aanbod!D33&gt;"",IF((AI18-AF18)&gt;0,(AI18-AF18),0)," ")</f>
        <v xml:space="preserve"> </v>
      </c>
      <c r="AL18" s="35" t="str">
        <f>IF(Aanbod!D33&gt;"",IF(AK18&gt;0,Berekening!H18/AI18*AK18,0)," ")</f>
        <v xml:space="preserve"> </v>
      </c>
      <c r="AM18" s="35" t="str">
        <f>IF(Aanbod!D33&gt;"",IF(AK18&gt;0,Berekening!N18/AI18*AK18,0)," ")</f>
        <v xml:space="preserve"> </v>
      </c>
      <c r="AN18" s="35" t="str">
        <f>IF(Aanbod!D33&gt;"",IF(AK18&gt;0,Berekening!T18/AI18*AK18,0)," ")</f>
        <v xml:space="preserve"> </v>
      </c>
      <c r="AO18" s="33" t="str">
        <f>IF(Aanbod!D33&gt;"",IF(AK18&gt;0,Berekening!AA18/AI18*AK18,0)," ")</f>
        <v xml:space="preserve"> </v>
      </c>
      <c r="AX18" s="36"/>
      <c r="AY18" s="5"/>
      <c r="AZ18" s="5" t="str">
        <f>IF(Aanbod!D33&gt;"",IF(EXACT(AK18,0),IF(EXACT(Aanbod!D33, "pA"),Berekening!B18,IF(EXACT(Aanbod!D33, "Gvg-A"),Berekening!B18,IF(EXACT(Aanbod!D33, "Gvg"),Berekening!B18,0))),0)," ")</f>
        <v xml:space="preserve"> </v>
      </c>
      <c r="BA18" s="5" t="str">
        <f>IF(Aanbod!D33&gt;"",IF(EXACT(AK18,0),IF(EXACT(Aanbod!D33, "pA"),Aanbod!E33,IF(EXACT(Aanbod!D33, "Gvg-A"),Aanbod!E33,IF(EXACT(Aanbod!D33, "Gvg"),Aanbod!E33,0))),0)," ")</f>
        <v xml:space="preserve"> </v>
      </c>
      <c r="BB18" s="5" t="str">
        <f>IF(Aanbod!D33&gt;"",IF($AZ$203&gt;0,$AY$1/$AZ$203*AZ18,0)," ")</f>
        <v xml:space="preserve"> </v>
      </c>
      <c r="BC18" s="29" t="str">
        <f>IF(Aanbod!D33&gt;"",IF(BA18&gt;0,BB18/BA18," ")," ")</f>
        <v xml:space="preserve"> </v>
      </c>
      <c r="BD18" s="5"/>
      <c r="BE18" s="5"/>
      <c r="BF18" s="5" t="str">
        <f>IF(Aanbod!D33&gt;"",IF(EXACT(AK18,0),IF(EXACT(Aanbod!D33, "pB"),Berekening!B18,IF(EXACT(Aanbod!D33, "Gvg-B"),Berekening!B18,IF(EXACT(Aanbod!D33, "Gvg"),Berekening!B18,0))),0)," ")</f>
        <v xml:space="preserve"> </v>
      </c>
      <c r="BG18" s="5" t="str">
        <f>IF(Aanbod!D33&gt;"",IF(EXACT(AK18,0),IF(EXACT(Aanbod!D33, "pB"),Aanbod!E33,IF(EXACT(Aanbod!D33, "Gvg-B"),Aanbod!E33,IF(EXACT(Aanbod!D33, "Gvg"),Aanbod!E33,0))),0)," ")</f>
        <v xml:space="preserve"> </v>
      </c>
      <c r="BH18" s="9" t="str">
        <f>IF(Aanbod!D33&gt;"",IF($BF$203&gt;0,$BE$1/$BF$203*BF18,0)," ")</f>
        <v xml:space="preserve"> </v>
      </c>
      <c r="BI18" s="10" t="str">
        <f>IF(Aanbod!D33&gt;"",IF(BG18&gt;0,BH18/BG18," ")," ")</f>
        <v xml:space="preserve"> </v>
      </c>
      <c r="BJ18" s="26"/>
      <c r="BK18" s="30"/>
      <c r="BL18" s="31" t="str">
        <f>IF(Aanbod!D33&gt;"",IF(EXACT(AK18,0),IF(EXACT(Aanbod!D33, "pA"),Berekening!B18,IF(EXACT(Aanbod!D33, "Gvg"),Berekening!B18,IF(EXACT(Aanbod!D33, "Gvg-A"),Berekening!B18,IF(EXACT(Aanbod!D33, "Gvg-B"),Berekening!B18,0)))),0)," ")</f>
        <v xml:space="preserve"> </v>
      </c>
      <c r="BM18" s="31" t="str">
        <f>IF(Aanbod!D33&gt;"",IF(EXACT(AK18,0),IF(EXACT(Aanbod!D33, "pA"),Aanbod!E33,IF(EXACT(Aanbod!D33, "Gvg"),Aanbod!E33,IF(EXACT(Aanbod!D33, "Gvg-A"),Aanbod!E33,IF(EXACT(Aanbod!D33, "Gvg-B"),Aanbod!E33,0)))),0)," ")</f>
        <v xml:space="preserve"> </v>
      </c>
      <c r="BN18" s="31" t="str">
        <f>IF(Aanbod!D33&gt;"",IF($BL$203&gt;0,$BK$1/$BL$203*BL18,0)," ")</f>
        <v xml:space="preserve"> </v>
      </c>
      <c r="BO18" s="29" t="str">
        <f>IF(Aanbod!D33&gt;"",IF(BM18&gt;0,BN18/BM18," ")," ")</f>
        <v xml:space="preserve"> </v>
      </c>
      <c r="BQ18" s="26"/>
      <c r="BR18" s="30"/>
      <c r="BS18" s="31" t="str">
        <f>IF(Aanbod!D33&gt;"",IF(EXACT(AK18,0),IF(EXACT(Aanbod!D33, "pB"),Berekening!B18,IF(EXACT(Aanbod!D33, "Gvg"),Berekening!B18,IF(EXACT(Aanbod!D33, "Gvg-A"),Berekening!B18,IF(EXACT(Aanbod!D33, "Gvg-B"),Berekening!B18,0)))),0)," ")</f>
        <v xml:space="preserve"> </v>
      </c>
      <c r="BT18" s="31" t="str">
        <f>IF(Aanbod!D33&gt;"",IF(EXACT(AK18,0),IF(EXACT(Aanbod!D33, "pB"),Aanbod!E33,IF(EXACT(Aanbod!D33, "Gvg"),Aanbod!E33,IF(EXACT(Aanbod!D33, "Gvg-A"),Aanbod!E33,IF(EXACT(Aanbod!D33, "Gvg-B"),Aanbod!E33,0)))),0)," ")</f>
        <v xml:space="preserve"> </v>
      </c>
      <c r="BU18" s="31" t="str">
        <f>IF(Aanbod!D33&gt;"",IF($BS$203&gt;0,$BR$1/$BS$203*BS18,0)," ")</f>
        <v xml:space="preserve"> </v>
      </c>
      <c r="BV18" s="29" t="str">
        <f>IF(Aanbod!D33&gt;"",IF(BT18&gt;0,BU18/BT18," ")," ")</f>
        <v xml:space="preserve"> </v>
      </c>
      <c r="BX18" s="34" t="str">
        <f>IF(Aanbod!D33&gt;"",AI18-AK18+BB18+BH18+BN18+BU18," ")</f>
        <v xml:space="preserve"> </v>
      </c>
      <c r="BY18" s="35" t="str">
        <f>IF(Aanbod!D33&gt;"",IF((BX18-AF18)&gt;0,0,(BX18-AF18))," ")</f>
        <v xml:space="preserve"> </v>
      </c>
      <c r="BZ18" s="35" t="str">
        <f>IF(Aanbod!D33&gt;"",IF((BX18-AF18)&gt;0,(BX18-AF18),0)," ")</f>
        <v xml:space="preserve"> </v>
      </c>
      <c r="CA18" s="35" t="str">
        <f>IF(Aanbod!D33&gt;"",IF(BZ18&gt;0,(Berekening!H18+BB18)/BX18*BZ18,0)," ")</f>
        <v xml:space="preserve"> </v>
      </c>
      <c r="CB18" s="35" t="str">
        <f>IF(Aanbod!D33&gt;"",IF(BZ18&gt;0,(Berekening!N18+BH18)/BX18*BZ18,0)," ")</f>
        <v xml:space="preserve"> </v>
      </c>
      <c r="CC18" s="35" t="str">
        <f>IF(Aanbod!D33&gt;"",IF(BZ18&gt;0,(Berekening!T18+BN18)/BX18*BZ18,0)," ")</f>
        <v xml:space="preserve"> </v>
      </c>
      <c r="CD18" s="33" t="str">
        <f>IF(Aanbod!D33&gt;"",IF(BZ18&gt;0,Berekening!AA18/BX18*BZ18,0)," ")</f>
        <v xml:space="preserve"> </v>
      </c>
      <c r="CE18" s="35"/>
      <c r="CM18" s="36"/>
      <c r="CN18" s="5"/>
      <c r="CO18" s="5" t="str">
        <f>IF(Aanbod!D33&gt;"",IF(EXACT(BZ18,0),IF(EXACT(AK18,0),IF(EXACT(AE18, "pA"),AH18,IF(EXACT(AE18, "Gvg-A"),AH18,IF(EXACT(AE18, "Gvg"),AH18,0))),0),0)," ")</f>
        <v xml:space="preserve"> </v>
      </c>
      <c r="CP18" s="5" t="str">
        <f>IF(Aanbod!D33&gt;"",IF(EXACT(BZ18,0),IF(EXACT(AK18,0),IF(EXACT(AE18, "pA"),AF18,IF(EXACT(AE18, "Gvg-A"),AF18,IF(EXACT(AE18, "Gvg"),AF18,0))),0),0)," ")</f>
        <v xml:space="preserve"> </v>
      </c>
      <c r="CQ18" s="5" t="str">
        <f>IF(Aanbod!D33&gt;"",IF($CO$203&gt;0,$CN$1/$CO$203*CO18,0)," ")</f>
        <v xml:space="preserve"> </v>
      </c>
      <c r="CR18" s="29" t="str">
        <f>IF(Aanbod!D33&gt;"",IF(CP18&gt;0,CQ18/CP18," ")," ")</f>
        <v xml:space="preserve"> </v>
      </c>
      <c r="CS18" s="5"/>
      <c r="CT18" s="5"/>
      <c r="CU18" s="5" t="str">
        <f>IF(Aanbod!D33&gt;"",IF(EXACT(BZ18,0),IF(EXACT(AK18,0),IF(EXACT(AE18, "pB"),AH18,IF(EXACT(AE18, "Gvg-B"),AH18,IF(EXACT(AE18, "Gvg"),AH18,0))),0),0)," ")</f>
        <v xml:space="preserve"> </v>
      </c>
      <c r="CV18" s="5" t="str">
        <f>IF(Aanbod!D33&gt;"",IF(EXACT(BZ18,0),IF(EXACT(AK18,0),IF(EXACT(AE18, "pB"),AF18,IF(EXACT(AE18, "Gvg-B"),AF18,IF(EXACT(AE18, "Gvg"),AF18,0))),0),0)," ")</f>
        <v xml:space="preserve"> </v>
      </c>
      <c r="CW18" s="9" t="str">
        <f>IF(Aanbod!D33&gt;"",IF($CU$203&gt;0,$CT$1/$CU$203*CU18,0)," ")</f>
        <v xml:space="preserve"> </v>
      </c>
      <c r="CX18" s="10" t="str">
        <f>IF(Aanbod!D33&gt;"",IF(CV18&gt;0,CW18/CV18," ")," ")</f>
        <v xml:space="preserve"> </v>
      </c>
      <c r="CY18" s="26"/>
      <c r="CZ18" s="30"/>
      <c r="DA18" s="31" t="str">
        <f>IF(Aanbod!D33&gt;"",IF(EXACT(BZ18,0),IF(EXACT(AK18,0),IF(EXACT(AE18, "pA"),AH18,IF(EXACT(AE18, "Gvg"),AH18,IF(EXACT(AE18, "Gvg-A"),AH18,IF(EXACT(AE18, "Gvg-B"),AH18,0)))),0),0)," ")</f>
        <v xml:space="preserve"> </v>
      </c>
      <c r="DB18" s="31" t="str">
        <f>IF(Aanbod!D33&gt;"",IF(EXACT(BZ18,0),IF(EXACT(AK18,0),IF(EXACT(AE18, "pA"),AF18,IF(EXACT(AE18, "Gvg"),AF18,IF(EXACT(AE18, "Gvg-A"),AF18,IF(EXACT(AE18, "Gvg-B"),AF18,0)))),0),0)," ")</f>
        <v xml:space="preserve"> </v>
      </c>
      <c r="DC18" s="31" t="str">
        <f>IF(Aanbod!D33&gt;"",IF($DA$203&gt;0,$CZ$1/$DA$203*DA18,0)," ")</f>
        <v xml:space="preserve"> </v>
      </c>
      <c r="DD18" s="29" t="str">
        <f>IF(Aanbod!D33&gt;"",IF(DB18&gt;0,DC18/DB18," ")," ")</f>
        <v xml:space="preserve"> </v>
      </c>
      <c r="DF18" s="26"/>
      <c r="DG18" s="30"/>
      <c r="DH18" s="31" t="str">
        <f>IF(Aanbod!D33&gt;"",IF(EXACT(BZ18,0),IF(EXACT(AK18,0),IF(EXACT(AE18, "pB"),AH18,IF(EXACT(AE18, "Gvg"),AH18,IF(EXACT(AE18, "Gvg-A"),AH18,IF(EXACT(AE18, "Gvg-B"),AH18,0)))),0),0)," ")</f>
        <v xml:space="preserve"> </v>
      </c>
      <c r="DI18" s="31" t="str">
        <f>IF(Aanbod!D33&gt;"",IF(EXACT(BZ18,0),IF(EXACT(AK18,0),IF(EXACT(AE18, "pB"),AF18,IF(EXACT(AE18, "Gvg"),AF18,IF(EXACT(AE18, "Gvg-A"),AF18,IF(EXACT(AE18, "Gvg-B"),AF18,0)))),0),0)," ")</f>
        <v xml:space="preserve"> </v>
      </c>
      <c r="DJ18" s="31" t="str">
        <f>IF(Aanbod!D33&gt;"",IF($DH$203&gt;0,$DG$1/$DH$203*DH18,0)," ")</f>
        <v xml:space="preserve"> </v>
      </c>
      <c r="DK18" s="29" t="str">
        <f>IF(Aanbod!D33&gt;"",IF(DI18&gt;0,DJ18/DI18," ")," ")</f>
        <v xml:space="preserve"> </v>
      </c>
      <c r="DM18" s="37" t="str">
        <f>IF(Aanbod!D33&gt;"",BX18-BZ18+CQ18+CW18+DC18+DJ18," ")</f>
        <v xml:space="preserve"> </v>
      </c>
      <c r="DN18" s="35" t="str">
        <f>IF(Aanbod!D33&gt;"",IF((DM18-AF18)&gt;0,(DM18-AF18),0)," ")</f>
        <v xml:space="preserve"> </v>
      </c>
      <c r="DO18" s="35" t="str">
        <f>IF(Aanbod!D33&gt;"",IF(DN18&gt;0,(Berekening!H18+BB18+CQ18)/DM18*DN18,0)," ")</f>
        <v xml:space="preserve"> </v>
      </c>
      <c r="DP18" s="35" t="str">
        <f>IF(Aanbod!D33&gt;"",IF(DN18&gt;0,(Berekening!N18+BH18+CW18)/DM18*DN18,0)," ")</f>
        <v xml:space="preserve"> </v>
      </c>
      <c r="DQ18" s="35" t="str">
        <f>IF(Aanbod!D33&gt;"",IF(DN18&gt;0,(Berekening!T18+BN18+DC18)/DM18*DN18,0)," ")</f>
        <v xml:space="preserve"> </v>
      </c>
      <c r="DR18" s="33" t="str">
        <f>IF(Aanbod!D33&gt;"",IF(DN18&gt;0,(Berekening!AA18+BU18+DJ18)/DM18*DN18,0)," ")</f>
        <v xml:space="preserve"> </v>
      </c>
      <c r="DS18" s="35"/>
      <c r="DT18" s="38" t="str">
        <f>IF(Aanbod!D33&gt;"",ROUND((DM18-DN18),2)," ")</f>
        <v xml:space="preserve"> </v>
      </c>
      <c r="DU18" s="38" t="str">
        <f>IF(Aanbod!D33&gt;"",IF(DT18=C18,0.01,DT18),"")</f>
        <v/>
      </c>
      <c r="DV18" s="39" t="str">
        <f>IF(Aanbod!D33&gt;"",RANK(DU18,$DU$2:$DU$201) + COUNTIF($DU$2:DU18,DU18) -1," ")</f>
        <v xml:space="preserve"> </v>
      </c>
      <c r="DW18" s="35" t="str">
        <f>IF(Aanbod!D33&gt;"",IF($DV$203&lt;0,IF(DV18&lt;=ABS($DV$203),0.01,0),IF(DV18&lt;=ABS($DV$203),-0.01,0))," ")</f>
        <v xml:space="preserve"> </v>
      </c>
      <c r="DX18" s="35"/>
      <c r="DY18" s="28" t="str">
        <f>IF(Aanbod!D33&gt;"",DT18+DW18," ")</f>
        <v xml:space="preserve"> </v>
      </c>
    </row>
    <row r="19" spans="1:129" x14ac:dyDescent="0.25">
      <c r="A19" s="26" t="str">
        <f>Aanbod!A34</f>
        <v/>
      </c>
      <c r="B19" s="27" t="str">
        <f>IF(Aanbod!D34&gt;"",IF(EXACT(Aanbod!F34, "Preferent"),Aanbod!E34*2,IF(EXACT(Aanbod!F34, "Concurrent"),Aanbod!E34,0))," ")</f>
        <v xml:space="preserve"> </v>
      </c>
      <c r="C19" s="28" t="str">
        <f>IF(Aanbod!E34&gt;0,Aanbod!E34," ")</f>
        <v xml:space="preserve"> </v>
      </c>
      <c r="D19" s="5"/>
      <c r="E19" s="5"/>
      <c r="F19" s="5" t="str">
        <f>IF(Aanbod!D34&gt;"",IF(EXACT(Aanbod!D34, "pA"),Berekening!B19,IF(EXACT(Aanbod!D34, "Gvg-A"),Berekening!B19,IF(EXACT(Aanbod!D34, "Gvg"),Berekening!B19,0)))," ")</f>
        <v xml:space="preserve"> </v>
      </c>
      <c r="G19" s="5" t="str">
        <f>IF(Aanbod!D34&gt;"",IF(EXACT(Aanbod!D34, "pA"),Aanbod!E34,IF(EXACT(Aanbod!D34, "Gvg-A"),Aanbod!E34,IF(EXACT(Aanbod!D34, "Gvg"),Aanbod!E34,0)))," ")</f>
        <v xml:space="preserve"> </v>
      </c>
      <c r="H19" s="5" t="str">
        <f>IF(Aanbod!D34&gt;"",IF($F$203&gt;0,$E$1/$F$203*F19,0)," ")</f>
        <v xml:space="preserve"> </v>
      </c>
      <c r="I19" s="29" t="str">
        <f>IF(Aanbod!D34&gt;"",IF(G19&gt;0,H19/G19," ")," ")</f>
        <v xml:space="preserve"> </v>
      </c>
      <c r="J19" s="5"/>
      <c r="K19" s="5"/>
      <c r="L19" s="5" t="str">
        <f>IF(Aanbod!D34&gt;"",IF(EXACT(Aanbod!D34, "pB"),Berekening!B19,IF(EXACT(Aanbod!D34, "Gvg-B"),Berekening!B19,IF(EXACT(Aanbod!D34, "Gvg"),Berekening!B19,0)))," ")</f>
        <v xml:space="preserve"> </v>
      </c>
      <c r="M19" s="5" t="str">
        <f>IF(Aanbod!D34&gt;"",IF(EXACT(Aanbod!D34, "pB"),Aanbod!E34,IF(EXACT(Aanbod!D34, "Gvg-B"),Aanbod!E34,IF(EXACT(Aanbod!D34, "Gvg"),Aanbod!E34,0)))," ")</f>
        <v xml:space="preserve"> </v>
      </c>
      <c r="N19" s="9" t="str">
        <f>IF(Aanbod!D34&gt;"",IF($L$203&gt;0,$K$1/$L$203*L19,0)," ")</f>
        <v xml:space="preserve"> </v>
      </c>
      <c r="O19" s="10" t="str">
        <f>IF(Aanbod!D34&gt;"",IF(M19&gt;0,N19/M19," ")," ")</f>
        <v xml:space="preserve"> </v>
      </c>
      <c r="P19" s="26"/>
      <c r="Q19" s="30"/>
      <c r="R19" s="31" t="str">
        <f>IF(Aanbod!D34&gt;"",IF(EXACT(Aanbod!D34, "pA"),Berekening!B19,IF(EXACT(Aanbod!D34, "Gvg"),Berekening!B19,IF(EXACT(Aanbod!D34, "Gvg-A"),Berekening!B19,IF(EXACT(Aanbod!D34, "Gvg-B"),Berekening!B19,0))))," ")</f>
        <v xml:space="preserve"> </v>
      </c>
      <c r="S19" s="31" t="str">
        <f>IF(Aanbod!D34&gt;"",IF(EXACT(Aanbod!D34, "pA"),Aanbod!E34,IF(EXACT(Aanbod!D34, "Gvg"),Aanbod!E34,IF(EXACT(Aanbod!D34, "Gvg-A"),Aanbod!E34,IF(EXACT(Aanbod!D34, "Gvg-B"),Aanbod!E34,0))))," ")</f>
        <v xml:space="preserve"> </v>
      </c>
      <c r="T19" s="31" t="str">
        <f>IF(Aanbod!D34&gt;"",IF($R$203&gt;0,$Q$1/$R$203*R19,0)," ")</f>
        <v xml:space="preserve"> </v>
      </c>
      <c r="U19" s="29" t="str">
        <f>IF(Aanbod!D34&gt;"",IF(S19&gt;0,T19/S19," ")," ")</f>
        <v xml:space="preserve"> </v>
      </c>
      <c r="W19" s="26"/>
      <c r="X19" s="30"/>
      <c r="Y19" s="31" t="str">
        <f>IF(Aanbod!D34&gt;"",IF(EXACT(Aanbod!D34, "pB"),Berekening!B19,IF(EXACT(Aanbod!D34, "Gvg"),Berekening!B19,IF(EXACT(Aanbod!D34, "Gvg-A"),Berekening!B19,IF(EXACT(Aanbod!D34, "Gvg-B"),Berekening!B19,0))))," ")</f>
        <v xml:space="preserve"> </v>
      </c>
      <c r="Z19" s="31" t="str">
        <f>IF(Aanbod!D34&gt;"",IF(EXACT(Aanbod!D34, "pB"),Aanbod!E34,IF(EXACT(Aanbod!D34, "Gvg"),Aanbod!E34,IF(EXACT(Aanbod!D34, "Gvg-A"),Aanbod!E34,IF(EXACT(Aanbod!D34, "Gvg-B"),Aanbod!E34,0))))," ")</f>
        <v xml:space="preserve"> </v>
      </c>
      <c r="AA19" s="31" t="str">
        <f>IF(Aanbod!D34&gt;"",IF($Y$203&gt;0,$X$1/$Y$203*Y19,0)," ")</f>
        <v xml:space="preserve"> </v>
      </c>
      <c r="AB19" s="29" t="str">
        <f>IF(Aanbod!D34&gt;"",IF(Z19&gt;0,AA19/Z19," ")," ")</f>
        <v xml:space="preserve"> </v>
      </c>
      <c r="AC19" s="32"/>
      <c r="AD19" s="26" t="str">
        <f>IF(Aanbod!D34&gt;"",ROW(AE19)-1," ")</f>
        <v xml:space="preserve"> </v>
      </c>
      <c r="AE19" t="str">
        <f>IF(Aanbod!D34&gt;"",Aanbod!D34," ")</f>
        <v xml:space="preserve"> </v>
      </c>
      <c r="AF19" s="9" t="str">
        <f>IF(Aanbod!D34&gt;"",Aanbod!E34," ")</f>
        <v xml:space="preserve"> </v>
      </c>
      <c r="AG19" t="str">
        <f>IF(Aanbod!D34&gt;"",Aanbod!F34," ")</f>
        <v xml:space="preserve"> </v>
      </c>
      <c r="AH19" s="33" t="str">
        <f>IF(Aanbod!D34&gt;"",Berekening!B19," ")</f>
        <v xml:space="preserve"> </v>
      </c>
      <c r="AI19" s="34" t="str">
        <f>IF(Aanbod!D34&gt;"",Berekening!H19+Berekening!N19+Berekening!T19+Berekening!AA19," ")</f>
        <v xml:space="preserve"> </v>
      </c>
      <c r="AJ19" s="35" t="str">
        <f>IF(Aanbod!D34&gt;"",IF((AI19-AF19)&gt;0,0,(AI19-AF19))," ")</f>
        <v xml:space="preserve"> </v>
      </c>
      <c r="AK19" s="35" t="str">
        <f>IF(Aanbod!D34&gt;"",IF((AI19-AF19)&gt;0,(AI19-AF19),0)," ")</f>
        <v xml:space="preserve"> </v>
      </c>
      <c r="AL19" s="35" t="str">
        <f>IF(Aanbod!D34&gt;"",IF(AK19&gt;0,Berekening!H19/AI19*AK19,0)," ")</f>
        <v xml:space="preserve"> </v>
      </c>
      <c r="AM19" s="35" t="str">
        <f>IF(Aanbod!D34&gt;"",IF(AK19&gt;0,Berekening!N19/AI19*AK19,0)," ")</f>
        <v xml:space="preserve"> </v>
      </c>
      <c r="AN19" s="35" t="str">
        <f>IF(Aanbod!D34&gt;"",IF(AK19&gt;0,Berekening!T19/AI19*AK19,0)," ")</f>
        <v xml:space="preserve"> </v>
      </c>
      <c r="AO19" s="33" t="str">
        <f>IF(Aanbod!D34&gt;"",IF(AK19&gt;0,Berekening!AA19/AI19*AK19,0)," ")</f>
        <v xml:space="preserve"> </v>
      </c>
      <c r="AR19" s="9"/>
      <c r="AS19" s="9"/>
      <c r="AT19" s="9"/>
      <c r="AU19" s="9"/>
      <c r="AX19" s="36"/>
      <c r="AY19" s="5"/>
      <c r="AZ19" s="5" t="str">
        <f>IF(Aanbod!D34&gt;"",IF(EXACT(AK19,0),IF(EXACT(Aanbod!D34, "pA"),Berekening!B19,IF(EXACT(Aanbod!D34, "Gvg-A"),Berekening!B19,IF(EXACT(Aanbod!D34, "Gvg"),Berekening!B19,0))),0)," ")</f>
        <v xml:space="preserve"> </v>
      </c>
      <c r="BA19" s="5" t="str">
        <f>IF(Aanbod!D34&gt;"",IF(EXACT(AK19,0),IF(EXACT(Aanbod!D34, "pA"),Aanbod!E34,IF(EXACT(Aanbod!D34, "Gvg-A"),Aanbod!E34,IF(EXACT(Aanbod!D34, "Gvg"),Aanbod!E34,0))),0)," ")</f>
        <v xml:space="preserve"> </v>
      </c>
      <c r="BB19" s="5" t="str">
        <f>IF(Aanbod!D34&gt;"",IF($AZ$203&gt;0,$AY$1/$AZ$203*AZ19,0)," ")</f>
        <v xml:space="preserve"> </v>
      </c>
      <c r="BC19" s="29" t="str">
        <f>IF(Aanbod!D34&gt;"",IF(BA19&gt;0,BB19/BA19," ")," ")</f>
        <v xml:space="preserve"> </v>
      </c>
      <c r="BD19" s="5"/>
      <c r="BE19" s="5"/>
      <c r="BF19" s="5" t="str">
        <f>IF(Aanbod!D34&gt;"",IF(EXACT(AK19,0),IF(EXACT(Aanbod!D34, "pB"),Berekening!B19,IF(EXACT(Aanbod!D34, "Gvg-B"),Berekening!B19,IF(EXACT(Aanbod!D34, "Gvg"),Berekening!B19,0))),0)," ")</f>
        <v xml:space="preserve"> </v>
      </c>
      <c r="BG19" s="5" t="str">
        <f>IF(Aanbod!D34&gt;"",IF(EXACT(AK19,0),IF(EXACT(Aanbod!D34, "pB"),Aanbod!E34,IF(EXACT(Aanbod!D34, "Gvg-B"),Aanbod!E34,IF(EXACT(Aanbod!D34, "Gvg"),Aanbod!E34,0))),0)," ")</f>
        <v xml:space="preserve"> </v>
      </c>
      <c r="BH19" s="9" t="str">
        <f>IF(Aanbod!D34&gt;"",IF($BF$203&gt;0,$BE$1/$BF$203*BF19,0)," ")</f>
        <v xml:space="preserve"> </v>
      </c>
      <c r="BI19" s="10" t="str">
        <f>IF(Aanbod!D34&gt;"",IF(BG19&gt;0,BH19/BG19," ")," ")</f>
        <v xml:space="preserve"> </v>
      </c>
      <c r="BJ19" s="26"/>
      <c r="BK19" s="30"/>
      <c r="BL19" s="31" t="str">
        <f>IF(Aanbod!D34&gt;"",IF(EXACT(AK19,0),IF(EXACT(Aanbod!D34, "pA"),Berekening!B19,IF(EXACT(Aanbod!D34, "Gvg"),Berekening!B19,IF(EXACT(Aanbod!D34, "Gvg-A"),Berekening!B19,IF(EXACT(Aanbod!D34, "Gvg-B"),Berekening!B19,0)))),0)," ")</f>
        <v xml:space="preserve"> </v>
      </c>
      <c r="BM19" s="31" t="str">
        <f>IF(Aanbod!D34&gt;"",IF(EXACT(AK19,0),IF(EXACT(Aanbod!D34, "pA"),Aanbod!E34,IF(EXACT(Aanbod!D34, "Gvg"),Aanbod!E34,IF(EXACT(Aanbod!D34, "Gvg-A"),Aanbod!E34,IF(EXACT(Aanbod!D34, "Gvg-B"),Aanbod!E34,0)))),0)," ")</f>
        <v xml:space="preserve"> </v>
      </c>
      <c r="BN19" s="31" t="str">
        <f>IF(Aanbod!D34&gt;"",IF($BL$203&gt;0,$BK$1/$BL$203*BL19,0)," ")</f>
        <v xml:space="preserve"> </v>
      </c>
      <c r="BO19" s="29" t="str">
        <f>IF(Aanbod!D34&gt;"",IF(BM19&gt;0,BN19/BM19," ")," ")</f>
        <v xml:space="preserve"> </v>
      </c>
      <c r="BQ19" s="26"/>
      <c r="BR19" s="30"/>
      <c r="BS19" s="31" t="str">
        <f>IF(Aanbod!D34&gt;"",IF(EXACT(AK19,0),IF(EXACT(Aanbod!D34, "pB"),Berekening!B19,IF(EXACT(Aanbod!D34, "Gvg"),Berekening!B19,IF(EXACT(Aanbod!D34, "Gvg-A"),Berekening!B19,IF(EXACT(Aanbod!D34, "Gvg-B"),Berekening!B19,0)))),0)," ")</f>
        <v xml:space="preserve"> </v>
      </c>
      <c r="BT19" s="31" t="str">
        <f>IF(Aanbod!D34&gt;"",IF(EXACT(AK19,0),IF(EXACT(Aanbod!D34, "pB"),Aanbod!E34,IF(EXACT(Aanbod!D34, "Gvg"),Aanbod!E34,IF(EXACT(Aanbod!D34, "Gvg-A"),Aanbod!E34,IF(EXACT(Aanbod!D34, "Gvg-B"),Aanbod!E34,0)))),0)," ")</f>
        <v xml:space="preserve"> </v>
      </c>
      <c r="BU19" s="31" t="str">
        <f>IF(Aanbod!D34&gt;"",IF($BS$203&gt;0,$BR$1/$BS$203*BS19,0)," ")</f>
        <v xml:space="preserve"> </v>
      </c>
      <c r="BV19" s="29" t="str">
        <f>IF(Aanbod!D34&gt;"",IF(BT19&gt;0,BU19/BT19," ")," ")</f>
        <v xml:space="preserve"> </v>
      </c>
      <c r="BX19" s="34" t="str">
        <f>IF(Aanbod!D34&gt;"",AI19-AK19+BB19+BH19+BN19+BU19," ")</f>
        <v xml:space="preserve"> </v>
      </c>
      <c r="BY19" s="35" t="str">
        <f>IF(Aanbod!D34&gt;"",IF((BX19-AF19)&gt;0,0,(BX19-AF19))," ")</f>
        <v xml:space="preserve"> </v>
      </c>
      <c r="BZ19" s="35" t="str">
        <f>IF(Aanbod!D34&gt;"",IF((BX19-AF19)&gt;0,(BX19-AF19),0)," ")</f>
        <v xml:space="preserve"> </v>
      </c>
      <c r="CA19" s="35" t="str">
        <f>IF(Aanbod!D34&gt;"",IF(BZ19&gt;0,(Berekening!H19+BB19)/BX19*BZ19,0)," ")</f>
        <v xml:space="preserve"> </v>
      </c>
      <c r="CB19" s="35" t="str">
        <f>IF(Aanbod!D34&gt;"",IF(BZ19&gt;0,(Berekening!N19+BH19)/BX19*BZ19,0)," ")</f>
        <v xml:space="preserve"> </v>
      </c>
      <c r="CC19" s="35" t="str">
        <f>IF(Aanbod!D34&gt;"",IF(BZ19&gt;0,(Berekening!T19+BN19)/BX19*BZ19,0)," ")</f>
        <v xml:space="preserve"> </v>
      </c>
      <c r="CD19" s="33" t="str">
        <f>IF(Aanbod!D34&gt;"",IF(BZ19&gt;0,Berekening!AA19/BX19*BZ19,0)," ")</f>
        <v xml:space="preserve"> </v>
      </c>
      <c r="CE19" s="35"/>
      <c r="CG19" s="9"/>
      <c r="CM19" s="36"/>
      <c r="CN19" s="5"/>
      <c r="CO19" s="5" t="str">
        <f>IF(Aanbod!D34&gt;"",IF(EXACT(BZ19,0),IF(EXACT(AK19,0),IF(EXACT(AE19, "pA"),AH19,IF(EXACT(AE19, "Gvg-A"),AH19,IF(EXACT(AE19, "Gvg"),AH19,0))),0),0)," ")</f>
        <v xml:space="preserve"> </v>
      </c>
      <c r="CP19" s="5" t="str">
        <f>IF(Aanbod!D34&gt;"",IF(EXACT(BZ19,0),IF(EXACT(AK19,0),IF(EXACT(AE19, "pA"),AF19,IF(EXACT(AE19, "Gvg-A"),AF19,IF(EXACT(AE19, "Gvg"),AF19,0))),0),0)," ")</f>
        <v xml:space="preserve"> </v>
      </c>
      <c r="CQ19" s="5" t="str">
        <f>IF(Aanbod!D34&gt;"",IF($CO$203&gt;0,$CN$1/$CO$203*CO19,0)," ")</f>
        <v xml:space="preserve"> </v>
      </c>
      <c r="CR19" s="29" t="str">
        <f>IF(Aanbod!D34&gt;"",IF(CP19&gt;0,CQ19/CP19," ")," ")</f>
        <v xml:space="preserve"> </v>
      </c>
      <c r="CS19" s="5"/>
      <c r="CT19" s="5"/>
      <c r="CU19" s="5" t="str">
        <f>IF(Aanbod!D34&gt;"",IF(EXACT(BZ19,0),IF(EXACT(AK19,0),IF(EXACT(AE19, "pB"),AH19,IF(EXACT(AE19, "Gvg-B"),AH19,IF(EXACT(AE19, "Gvg"),AH19,0))),0),0)," ")</f>
        <v xml:space="preserve"> </v>
      </c>
      <c r="CV19" s="5" t="str">
        <f>IF(Aanbod!D34&gt;"",IF(EXACT(BZ19,0),IF(EXACT(AK19,0),IF(EXACT(AE19, "pB"),AF19,IF(EXACT(AE19, "Gvg-B"),AF19,IF(EXACT(AE19, "Gvg"),AF19,0))),0),0)," ")</f>
        <v xml:space="preserve"> </v>
      </c>
      <c r="CW19" s="9" t="str">
        <f>IF(Aanbod!D34&gt;"",IF($CU$203&gt;0,$CT$1/$CU$203*CU19,0)," ")</f>
        <v xml:space="preserve"> </v>
      </c>
      <c r="CX19" s="10" t="str">
        <f>IF(Aanbod!D34&gt;"",IF(CV19&gt;0,CW19/CV19," ")," ")</f>
        <v xml:space="preserve"> </v>
      </c>
      <c r="CY19" s="26"/>
      <c r="CZ19" s="30"/>
      <c r="DA19" s="31" t="str">
        <f>IF(Aanbod!D34&gt;"",IF(EXACT(BZ19,0),IF(EXACT(AK19,0),IF(EXACT(AE19, "pA"),AH19,IF(EXACT(AE19, "Gvg"),AH19,IF(EXACT(AE19, "Gvg-A"),AH19,IF(EXACT(AE19, "Gvg-B"),AH19,0)))),0),0)," ")</f>
        <v xml:space="preserve"> </v>
      </c>
      <c r="DB19" s="31" t="str">
        <f>IF(Aanbod!D34&gt;"",IF(EXACT(BZ19,0),IF(EXACT(AK19,0),IF(EXACT(AE19, "pA"),AF19,IF(EXACT(AE19, "Gvg"),AF19,IF(EXACT(AE19, "Gvg-A"),AF19,IF(EXACT(AE19, "Gvg-B"),AF19,0)))),0),0)," ")</f>
        <v xml:space="preserve"> </v>
      </c>
      <c r="DC19" s="31" t="str">
        <f>IF(Aanbod!D34&gt;"",IF($DA$203&gt;0,$CZ$1/$DA$203*DA19,0)," ")</f>
        <v xml:space="preserve"> </v>
      </c>
      <c r="DD19" s="29" t="str">
        <f>IF(Aanbod!D34&gt;"",IF(DB19&gt;0,DC19/DB19," ")," ")</f>
        <v xml:space="preserve"> </v>
      </c>
      <c r="DF19" s="26"/>
      <c r="DG19" s="30"/>
      <c r="DH19" s="31" t="str">
        <f>IF(Aanbod!D34&gt;"",IF(EXACT(BZ19,0),IF(EXACT(AK19,0),IF(EXACT(AE19, "pB"),AH19,IF(EXACT(AE19, "Gvg"),AH19,IF(EXACT(AE19, "Gvg-A"),AH19,IF(EXACT(AE19, "Gvg-B"),AH19,0)))),0),0)," ")</f>
        <v xml:space="preserve"> </v>
      </c>
      <c r="DI19" s="31" t="str">
        <f>IF(Aanbod!D34&gt;"",IF(EXACT(BZ19,0),IF(EXACT(AK19,0),IF(EXACT(AE19, "pB"),AF19,IF(EXACT(AE19, "Gvg"),AF19,IF(EXACT(AE19, "Gvg-A"),AF19,IF(EXACT(AE19, "Gvg-B"),AF19,0)))),0),0)," ")</f>
        <v xml:space="preserve"> </v>
      </c>
      <c r="DJ19" s="31" t="str">
        <f>IF(Aanbod!D34&gt;"",IF($DH$203&gt;0,$DG$1/$DH$203*DH19,0)," ")</f>
        <v xml:space="preserve"> </v>
      </c>
      <c r="DK19" s="29" t="str">
        <f>IF(Aanbod!D34&gt;"",IF(DI19&gt;0,DJ19/DI19," ")," ")</f>
        <v xml:space="preserve"> </v>
      </c>
      <c r="DM19" s="37" t="str">
        <f>IF(Aanbod!D34&gt;"",BX19-BZ19+CQ19+CW19+DC19+DJ19," ")</f>
        <v xml:space="preserve"> </v>
      </c>
      <c r="DN19" s="35" t="str">
        <f>IF(Aanbod!D34&gt;"",IF((DM19-AF19)&gt;0,(DM19-AF19),0)," ")</f>
        <v xml:space="preserve"> </v>
      </c>
      <c r="DO19" s="35" t="str">
        <f>IF(Aanbod!D34&gt;"",IF(DN19&gt;0,(Berekening!H19+BB19+CQ19)/DM19*DN19,0)," ")</f>
        <v xml:space="preserve"> </v>
      </c>
      <c r="DP19" s="35" t="str">
        <f>IF(Aanbod!D34&gt;"",IF(DN19&gt;0,(Berekening!N19+BH19+CW19)/DM19*DN19,0)," ")</f>
        <v xml:space="preserve"> </v>
      </c>
      <c r="DQ19" s="35" t="str">
        <f>IF(Aanbod!D34&gt;"",IF(DN19&gt;0,(Berekening!T19+BN19+DC19)/DM19*DN19,0)," ")</f>
        <v xml:space="preserve"> </v>
      </c>
      <c r="DR19" s="33" t="str">
        <f>IF(Aanbod!D34&gt;"",IF(DN19&gt;0,(Berekening!AA19+BU19+DJ19)/DM19*DN19,0)," ")</f>
        <v xml:space="preserve"> </v>
      </c>
      <c r="DS19" s="35"/>
      <c r="DT19" s="38" t="str">
        <f>IF(Aanbod!D34&gt;"",ROUND((DM19-DN19),2)," ")</f>
        <v xml:space="preserve"> </v>
      </c>
      <c r="DU19" s="38" t="str">
        <f>IF(Aanbod!D34&gt;"",IF(DT19=C19,0.01,DT19),"")</f>
        <v/>
      </c>
      <c r="DV19" s="39" t="str">
        <f>IF(Aanbod!D34&gt;"",RANK(DU19,$DU$2:$DU$201) + COUNTIF($DU$2:DU19,DU19) -1," ")</f>
        <v xml:space="preserve"> </v>
      </c>
      <c r="DW19" s="35" t="str">
        <f>IF(Aanbod!D34&gt;"",IF($DV$203&lt;0,IF(DV19&lt;=ABS($DV$203),0.01,0),IF(DV19&lt;=ABS($DV$203),-0.01,0))," ")</f>
        <v xml:space="preserve"> </v>
      </c>
      <c r="DX19" s="35"/>
      <c r="DY19" s="28" t="str">
        <f>IF(Aanbod!D34&gt;"",DT19+DW19," ")</f>
        <v xml:space="preserve"> </v>
      </c>
    </row>
    <row r="20" spans="1:129" x14ac:dyDescent="0.25">
      <c r="A20" s="26" t="str">
        <f>Aanbod!A35</f>
        <v/>
      </c>
      <c r="B20" s="27" t="str">
        <f>IF(Aanbod!D35&gt;"",IF(EXACT(Aanbod!F35, "Preferent"),Aanbod!E35*2,IF(EXACT(Aanbod!F35, "Concurrent"),Aanbod!E35,0))," ")</f>
        <v xml:space="preserve"> </v>
      </c>
      <c r="C20" s="28" t="str">
        <f>IF(Aanbod!E35&gt;0,Aanbod!E35," ")</f>
        <v xml:space="preserve"> </v>
      </c>
      <c r="D20" s="5"/>
      <c r="E20" s="5"/>
      <c r="F20" s="5" t="str">
        <f>IF(Aanbod!D35&gt;"",IF(EXACT(Aanbod!D35, "pA"),Berekening!B20,IF(EXACT(Aanbod!D35, "Gvg-A"),Berekening!B20,IF(EXACT(Aanbod!D35, "Gvg"),Berekening!B20,0)))," ")</f>
        <v xml:space="preserve"> </v>
      </c>
      <c r="G20" s="5" t="str">
        <f>IF(Aanbod!D35&gt;"",IF(EXACT(Aanbod!D35, "pA"),Aanbod!E35,IF(EXACT(Aanbod!D35, "Gvg-A"),Aanbod!E35,IF(EXACT(Aanbod!D35, "Gvg"),Aanbod!E35,0)))," ")</f>
        <v xml:space="preserve"> </v>
      </c>
      <c r="H20" s="5" t="str">
        <f>IF(Aanbod!D35&gt;"",IF($F$203&gt;0,$E$1/$F$203*F20,0)," ")</f>
        <v xml:space="preserve"> </v>
      </c>
      <c r="I20" s="29" t="str">
        <f>IF(Aanbod!D35&gt;"",IF(G20&gt;0,H20/G20," ")," ")</f>
        <v xml:space="preserve"> </v>
      </c>
      <c r="J20" s="5"/>
      <c r="K20" s="5"/>
      <c r="L20" s="5" t="str">
        <f>IF(Aanbod!D35&gt;"",IF(EXACT(Aanbod!D35, "pB"),Berekening!B20,IF(EXACT(Aanbod!D35, "Gvg-B"),Berekening!B20,IF(EXACT(Aanbod!D35, "Gvg"),Berekening!B20,0)))," ")</f>
        <v xml:space="preserve"> </v>
      </c>
      <c r="M20" s="5" t="str">
        <f>IF(Aanbod!D35&gt;"",IF(EXACT(Aanbod!D35, "pB"),Aanbod!E35,IF(EXACT(Aanbod!D35, "Gvg-B"),Aanbod!E35,IF(EXACT(Aanbod!D35, "Gvg"),Aanbod!E35,0)))," ")</f>
        <v xml:space="preserve"> </v>
      </c>
      <c r="N20" s="9" t="str">
        <f>IF(Aanbod!D35&gt;"",IF($L$203&gt;0,$K$1/$L$203*L20,0)," ")</f>
        <v xml:space="preserve"> </v>
      </c>
      <c r="O20" s="10" t="str">
        <f>IF(Aanbod!D35&gt;"",IF(M20&gt;0,N20/M20," ")," ")</f>
        <v xml:space="preserve"> </v>
      </c>
      <c r="P20" s="26"/>
      <c r="Q20" s="30"/>
      <c r="R20" s="31" t="str">
        <f>IF(Aanbod!D35&gt;"",IF(EXACT(Aanbod!D35, "pA"),Berekening!B20,IF(EXACT(Aanbod!D35, "Gvg"),Berekening!B20,IF(EXACT(Aanbod!D35, "Gvg-A"),Berekening!B20,IF(EXACT(Aanbod!D35, "Gvg-B"),Berekening!B20,0))))," ")</f>
        <v xml:space="preserve"> </v>
      </c>
      <c r="S20" s="31" t="str">
        <f>IF(Aanbod!D35&gt;"",IF(EXACT(Aanbod!D35, "pA"),Aanbod!E35,IF(EXACT(Aanbod!D35, "Gvg"),Aanbod!E35,IF(EXACT(Aanbod!D35, "Gvg-A"),Aanbod!E35,IF(EXACT(Aanbod!D35, "Gvg-B"),Aanbod!E35,0))))," ")</f>
        <v xml:space="preserve"> </v>
      </c>
      <c r="T20" s="31" t="str">
        <f>IF(Aanbod!D35&gt;"",IF($R$203&gt;0,$Q$1/$R$203*R20,0)," ")</f>
        <v xml:space="preserve"> </v>
      </c>
      <c r="U20" s="29" t="str">
        <f>IF(Aanbod!D35&gt;"",IF(S20&gt;0,T20/S20," ")," ")</f>
        <v xml:space="preserve"> </v>
      </c>
      <c r="W20" s="26"/>
      <c r="X20" s="30"/>
      <c r="Y20" s="31" t="str">
        <f>IF(Aanbod!D35&gt;"",IF(EXACT(Aanbod!D35, "pB"),Berekening!B20,IF(EXACT(Aanbod!D35, "Gvg"),Berekening!B20,IF(EXACT(Aanbod!D35, "Gvg-A"),Berekening!B20,IF(EXACT(Aanbod!D35, "Gvg-B"),Berekening!B20,0))))," ")</f>
        <v xml:space="preserve"> </v>
      </c>
      <c r="Z20" s="31" t="str">
        <f>IF(Aanbod!D35&gt;"",IF(EXACT(Aanbod!D35, "pB"),Aanbod!E35,IF(EXACT(Aanbod!D35, "Gvg"),Aanbod!E35,IF(EXACT(Aanbod!D35, "Gvg-A"),Aanbod!E35,IF(EXACT(Aanbod!D35, "Gvg-B"),Aanbod!E35,0))))," ")</f>
        <v xml:space="preserve"> </v>
      </c>
      <c r="AA20" s="31" t="str">
        <f>IF(Aanbod!D35&gt;"",IF($Y$203&gt;0,$X$1/$Y$203*Y20,0)," ")</f>
        <v xml:space="preserve"> </v>
      </c>
      <c r="AB20" s="29" t="str">
        <f>IF(Aanbod!D35&gt;"",IF(Z20&gt;0,AA20/Z20," ")," ")</f>
        <v xml:space="preserve"> </v>
      </c>
      <c r="AC20" s="32"/>
      <c r="AD20" s="26" t="str">
        <f>IF(Aanbod!D35&gt;"",ROW(AE20)-1," ")</f>
        <v xml:space="preserve"> </v>
      </c>
      <c r="AE20" t="str">
        <f>IF(Aanbod!D35&gt;"",Aanbod!D35," ")</f>
        <v xml:space="preserve"> </v>
      </c>
      <c r="AF20" s="9" t="str">
        <f>IF(Aanbod!D35&gt;"",Aanbod!E35," ")</f>
        <v xml:space="preserve"> </v>
      </c>
      <c r="AG20" t="str">
        <f>IF(Aanbod!D35&gt;"",Aanbod!F35," ")</f>
        <v xml:space="preserve"> </v>
      </c>
      <c r="AH20" s="33" t="str">
        <f>IF(Aanbod!D35&gt;"",Berekening!B20," ")</f>
        <v xml:space="preserve"> </v>
      </c>
      <c r="AI20" s="34" t="str">
        <f>IF(Aanbod!D35&gt;"",Berekening!H20+Berekening!N20+Berekening!T20+Berekening!AA20," ")</f>
        <v xml:space="preserve"> </v>
      </c>
      <c r="AJ20" s="35" t="str">
        <f>IF(Aanbod!D35&gt;"",IF((AI20-AF20)&gt;0,0,(AI20-AF20))," ")</f>
        <v xml:space="preserve"> </v>
      </c>
      <c r="AK20" s="35" t="str">
        <f>IF(Aanbod!D35&gt;"",IF((AI20-AF20)&gt;0,(AI20-AF20),0)," ")</f>
        <v xml:space="preserve"> </v>
      </c>
      <c r="AL20" s="35" t="str">
        <f>IF(Aanbod!D35&gt;"",IF(AK20&gt;0,Berekening!H20/AI20*AK20,0)," ")</f>
        <v xml:space="preserve"> </v>
      </c>
      <c r="AM20" s="35" t="str">
        <f>IF(Aanbod!D35&gt;"",IF(AK20&gt;0,Berekening!N20/AI20*AK20,0)," ")</f>
        <v xml:space="preserve"> </v>
      </c>
      <c r="AN20" s="35" t="str">
        <f>IF(Aanbod!D35&gt;"",IF(AK20&gt;0,Berekening!T20/AI20*AK20,0)," ")</f>
        <v xml:space="preserve"> </v>
      </c>
      <c r="AO20" s="33" t="str">
        <f>IF(Aanbod!D35&gt;"",IF(AK20&gt;0,Berekening!AA20/AI20*AK20,0)," ")</f>
        <v xml:space="preserve"> </v>
      </c>
      <c r="AR20" s="9"/>
      <c r="AS20" s="9"/>
      <c r="AT20" s="9"/>
      <c r="AU20" s="9"/>
      <c r="AX20" s="36"/>
      <c r="AY20" s="5"/>
      <c r="AZ20" s="5" t="str">
        <f>IF(Aanbod!D35&gt;"",IF(EXACT(AK20,0),IF(EXACT(Aanbod!D35, "pA"),Berekening!B20,IF(EXACT(Aanbod!D35, "Gvg-A"),Berekening!B20,IF(EXACT(Aanbod!D35, "Gvg"),Berekening!B20,0))),0)," ")</f>
        <v xml:space="preserve"> </v>
      </c>
      <c r="BA20" s="5" t="str">
        <f>IF(Aanbod!D35&gt;"",IF(EXACT(AK20,0),IF(EXACT(Aanbod!D35, "pA"),Aanbod!E35,IF(EXACT(Aanbod!D35, "Gvg-A"),Aanbod!E35,IF(EXACT(Aanbod!D35, "Gvg"),Aanbod!E35,0))),0)," ")</f>
        <v xml:space="preserve"> </v>
      </c>
      <c r="BB20" s="5" t="str">
        <f>IF(Aanbod!D35&gt;"",IF($AZ$203&gt;0,$AY$1/$AZ$203*AZ20,0)," ")</f>
        <v xml:space="preserve"> </v>
      </c>
      <c r="BC20" s="29" t="str">
        <f>IF(Aanbod!D35&gt;"",IF(BA20&gt;0,BB20/BA20," ")," ")</f>
        <v xml:space="preserve"> </v>
      </c>
      <c r="BD20" s="5"/>
      <c r="BE20" s="5"/>
      <c r="BF20" s="5" t="str">
        <f>IF(Aanbod!D35&gt;"",IF(EXACT(AK20,0),IF(EXACT(Aanbod!D35, "pB"),Berekening!B20,IF(EXACT(Aanbod!D35, "Gvg-B"),Berekening!B20,IF(EXACT(Aanbod!D35, "Gvg"),Berekening!B20,0))),0)," ")</f>
        <v xml:space="preserve"> </v>
      </c>
      <c r="BG20" s="5" t="str">
        <f>IF(Aanbod!D35&gt;"",IF(EXACT(AK20,0),IF(EXACT(Aanbod!D35, "pB"),Aanbod!E35,IF(EXACT(Aanbod!D35, "Gvg-B"),Aanbod!E35,IF(EXACT(Aanbod!D35, "Gvg"),Aanbod!E35,0))),0)," ")</f>
        <v xml:space="preserve"> </v>
      </c>
      <c r="BH20" s="9" t="str">
        <f>IF(Aanbod!D35&gt;"",IF($BF$203&gt;0,$BE$1/$BF$203*BF20,0)," ")</f>
        <v xml:space="preserve"> </v>
      </c>
      <c r="BI20" s="10" t="str">
        <f>IF(Aanbod!D35&gt;"",IF(BG20&gt;0,BH20/BG20," ")," ")</f>
        <v xml:space="preserve"> </v>
      </c>
      <c r="BJ20" s="26"/>
      <c r="BK20" s="30"/>
      <c r="BL20" s="31" t="str">
        <f>IF(Aanbod!D35&gt;"",IF(EXACT(AK20,0),IF(EXACT(Aanbod!D35, "pA"),Berekening!B20,IF(EXACT(Aanbod!D35, "Gvg"),Berekening!B20,IF(EXACT(Aanbod!D35, "Gvg-A"),Berekening!B20,IF(EXACT(Aanbod!D35, "Gvg-B"),Berekening!B20,0)))),0)," ")</f>
        <v xml:space="preserve"> </v>
      </c>
      <c r="BM20" s="31" t="str">
        <f>IF(Aanbod!D35&gt;"",IF(EXACT(AK20,0),IF(EXACT(Aanbod!D35, "pA"),Aanbod!E35,IF(EXACT(Aanbod!D35, "Gvg"),Aanbod!E35,IF(EXACT(Aanbod!D35, "Gvg-A"),Aanbod!E35,IF(EXACT(Aanbod!D35, "Gvg-B"),Aanbod!E35,0)))),0)," ")</f>
        <v xml:space="preserve"> </v>
      </c>
      <c r="BN20" s="31" t="str">
        <f>IF(Aanbod!D35&gt;"",IF($BL$203&gt;0,$BK$1/$BL$203*BL20,0)," ")</f>
        <v xml:space="preserve"> </v>
      </c>
      <c r="BO20" s="29" t="str">
        <f>IF(Aanbod!D35&gt;"",IF(BM20&gt;0,BN20/BM20," ")," ")</f>
        <v xml:space="preserve"> </v>
      </c>
      <c r="BQ20" s="26"/>
      <c r="BR20" s="30"/>
      <c r="BS20" s="31" t="str">
        <f>IF(Aanbod!D35&gt;"",IF(EXACT(AK20,0),IF(EXACT(Aanbod!D35, "pB"),Berekening!B20,IF(EXACT(Aanbod!D35, "Gvg"),Berekening!B20,IF(EXACT(Aanbod!D35, "Gvg-A"),Berekening!B20,IF(EXACT(Aanbod!D35, "Gvg-B"),Berekening!B20,0)))),0)," ")</f>
        <v xml:space="preserve"> </v>
      </c>
      <c r="BT20" s="31" t="str">
        <f>IF(Aanbod!D35&gt;"",IF(EXACT(AK20,0),IF(EXACT(Aanbod!D35, "pB"),Aanbod!E35,IF(EXACT(Aanbod!D35, "Gvg"),Aanbod!E35,IF(EXACT(Aanbod!D35, "Gvg-A"),Aanbod!E35,IF(EXACT(Aanbod!D35, "Gvg-B"),Aanbod!E35,0)))),0)," ")</f>
        <v xml:space="preserve"> </v>
      </c>
      <c r="BU20" s="31" t="str">
        <f>IF(Aanbod!D35&gt;"",IF($BS$203&gt;0,$BR$1/$BS$203*BS20,0)," ")</f>
        <v xml:space="preserve"> </v>
      </c>
      <c r="BV20" s="29" t="str">
        <f>IF(Aanbod!D35&gt;"",IF(BT20&gt;0,BU20/BT20," ")," ")</f>
        <v xml:space="preserve"> </v>
      </c>
      <c r="BX20" s="34" t="str">
        <f>IF(Aanbod!D35&gt;"",AI20-AK20+BB20+BH20+BN20+BU20," ")</f>
        <v xml:space="preserve"> </v>
      </c>
      <c r="BY20" s="35" t="str">
        <f>IF(Aanbod!D35&gt;"",IF((BX20-AF20)&gt;0,0,(BX20-AF20))," ")</f>
        <v xml:space="preserve"> </v>
      </c>
      <c r="BZ20" s="35" t="str">
        <f>IF(Aanbod!D35&gt;"",IF((BX20-AF20)&gt;0,(BX20-AF20),0)," ")</f>
        <v xml:space="preserve"> </v>
      </c>
      <c r="CA20" s="35" t="str">
        <f>IF(Aanbod!D35&gt;"",IF(BZ20&gt;0,(Berekening!H20+BB20)/BX20*BZ20,0)," ")</f>
        <v xml:space="preserve"> </v>
      </c>
      <c r="CB20" s="35" t="str">
        <f>IF(Aanbod!D35&gt;"",IF(BZ20&gt;0,(Berekening!N20+BH20)/BX20*BZ20,0)," ")</f>
        <v xml:space="preserve"> </v>
      </c>
      <c r="CC20" s="35" t="str">
        <f>IF(Aanbod!D35&gt;"",IF(BZ20&gt;0,(Berekening!T20+BN20)/BX20*BZ20,0)," ")</f>
        <v xml:space="preserve"> </v>
      </c>
      <c r="CD20" s="33" t="str">
        <f>IF(Aanbod!D35&gt;"",IF(BZ20&gt;0,Berekening!AA20/BX20*BZ20,0)," ")</f>
        <v xml:space="preserve"> </v>
      </c>
      <c r="CE20" s="35"/>
      <c r="CG20" s="9"/>
      <c r="CM20" s="36"/>
      <c r="CN20" s="5"/>
      <c r="CO20" s="5" t="str">
        <f>IF(Aanbod!D35&gt;"",IF(EXACT(BZ20,0),IF(EXACT(AK20,0),IF(EXACT(AE20, "pA"),AH20,IF(EXACT(AE20, "Gvg-A"),AH20,IF(EXACT(AE20, "Gvg"),AH20,0))),0),0)," ")</f>
        <v xml:space="preserve"> </v>
      </c>
      <c r="CP20" s="5" t="str">
        <f>IF(Aanbod!D35&gt;"",IF(EXACT(BZ20,0),IF(EXACT(AK20,0),IF(EXACT(AE20, "pA"),AF20,IF(EXACT(AE20, "Gvg-A"),AF20,IF(EXACT(AE20, "Gvg"),AF20,0))),0),0)," ")</f>
        <v xml:space="preserve"> </v>
      </c>
      <c r="CQ20" s="5" t="str">
        <f>IF(Aanbod!D35&gt;"",IF($CO$203&gt;0,$CN$1/$CO$203*CO20,0)," ")</f>
        <v xml:space="preserve"> </v>
      </c>
      <c r="CR20" s="29" t="str">
        <f>IF(Aanbod!D35&gt;"",IF(CP20&gt;0,CQ20/CP20," ")," ")</f>
        <v xml:space="preserve"> </v>
      </c>
      <c r="CS20" s="5"/>
      <c r="CT20" s="5"/>
      <c r="CU20" s="5" t="str">
        <f>IF(Aanbod!D35&gt;"",IF(EXACT(BZ20,0),IF(EXACT(AK20,0),IF(EXACT(AE20, "pB"),AH20,IF(EXACT(AE20, "Gvg-B"),AH20,IF(EXACT(AE20, "Gvg"),AH20,0))),0),0)," ")</f>
        <v xml:space="preserve"> </v>
      </c>
      <c r="CV20" s="5" t="str">
        <f>IF(Aanbod!D35&gt;"",IF(EXACT(BZ20,0),IF(EXACT(AK20,0),IF(EXACT(AE20, "pB"),AF20,IF(EXACT(AE20, "Gvg-B"),AF20,IF(EXACT(AE20, "Gvg"),AF20,0))),0),0)," ")</f>
        <v xml:space="preserve"> </v>
      </c>
      <c r="CW20" s="9" t="str">
        <f>IF(Aanbod!D35&gt;"",IF($CU$203&gt;0,$CT$1/$CU$203*CU20,0)," ")</f>
        <v xml:space="preserve"> </v>
      </c>
      <c r="CX20" s="10" t="str">
        <f>IF(Aanbod!D35&gt;"",IF(CV20&gt;0,CW20/CV20," ")," ")</f>
        <v xml:space="preserve"> </v>
      </c>
      <c r="CY20" s="26"/>
      <c r="CZ20" s="30"/>
      <c r="DA20" s="31" t="str">
        <f>IF(Aanbod!D35&gt;"",IF(EXACT(BZ20,0),IF(EXACT(AK20,0),IF(EXACT(AE20, "pA"),AH20,IF(EXACT(AE20, "Gvg"),AH20,IF(EXACT(AE20, "Gvg-A"),AH20,IF(EXACT(AE20, "Gvg-B"),AH20,0)))),0),0)," ")</f>
        <v xml:space="preserve"> </v>
      </c>
      <c r="DB20" s="31" t="str">
        <f>IF(Aanbod!D35&gt;"",IF(EXACT(BZ20,0),IF(EXACT(AK20,0),IF(EXACT(AE20, "pA"),AF20,IF(EXACT(AE20, "Gvg"),AF20,IF(EXACT(AE20, "Gvg-A"),AF20,IF(EXACT(AE20, "Gvg-B"),AF20,0)))),0),0)," ")</f>
        <v xml:space="preserve"> </v>
      </c>
      <c r="DC20" s="31" t="str">
        <f>IF(Aanbod!D35&gt;"",IF($DA$203&gt;0,$CZ$1/$DA$203*DA20,0)," ")</f>
        <v xml:space="preserve"> </v>
      </c>
      <c r="DD20" s="29" t="str">
        <f>IF(Aanbod!D35&gt;"",IF(DB20&gt;0,DC20/DB20," ")," ")</f>
        <v xml:space="preserve"> </v>
      </c>
      <c r="DF20" s="26"/>
      <c r="DG20" s="30"/>
      <c r="DH20" s="31" t="str">
        <f>IF(Aanbod!D35&gt;"",IF(EXACT(BZ20,0),IF(EXACT(AK20,0),IF(EXACT(AE20, "pB"),AH20,IF(EXACT(AE20, "Gvg"),AH20,IF(EXACT(AE20, "Gvg-A"),AH20,IF(EXACT(AE20, "Gvg-B"),AH20,0)))),0),0)," ")</f>
        <v xml:space="preserve"> </v>
      </c>
      <c r="DI20" s="31" t="str">
        <f>IF(Aanbod!D35&gt;"",IF(EXACT(BZ20,0),IF(EXACT(AK20,0),IF(EXACT(AE20, "pB"),AF20,IF(EXACT(AE20, "Gvg"),AF20,IF(EXACT(AE20, "Gvg-A"),AF20,IF(EXACT(AE20, "Gvg-B"),AF20,0)))),0),0)," ")</f>
        <v xml:space="preserve"> </v>
      </c>
      <c r="DJ20" s="31" t="str">
        <f>IF(Aanbod!D35&gt;"",IF($DH$203&gt;0,$DG$1/$DH$203*DH20,0)," ")</f>
        <v xml:space="preserve"> </v>
      </c>
      <c r="DK20" s="29" t="str">
        <f>IF(Aanbod!D35&gt;"",IF(DI20&gt;0,DJ20/DI20," ")," ")</f>
        <v xml:space="preserve"> </v>
      </c>
      <c r="DM20" s="37" t="str">
        <f>IF(Aanbod!D35&gt;"",BX20-BZ20+CQ20+CW20+DC20+DJ20," ")</f>
        <v xml:space="preserve"> </v>
      </c>
      <c r="DN20" s="35" t="str">
        <f>IF(Aanbod!D35&gt;"",IF((DM20-AF20)&gt;0,(DM20-AF20),0)," ")</f>
        <v xml:space="preserve"> </v>
      </c>
      <c r="DO20" s="35" t="str">
        <f>IF(Aanbod!D35&gt;"",IF(DN20&gt;0,(Berekening!H20+BB20+CQ20)/DM20*DN20,0)," ")</f>
        <v xml:space="preserve"> </v>
      </c>
      <c r="DP20" s="35" t="str">
        <f>IF(Aanbod!D35&gt;"",IF(DN20&gt;0,(Berekening!N20+BH20+CW20)/DM20*DN20,0)," ")</f>
        <v xml:space="preserve"> </v>
      </c>
      <c r="DQ20" s="35" t="str">
        <f>IF(Aanbod!D35&gt;"",IF(DN20&gt;0,(Berekening!T20+BN20+DC20)/DM20*DN20,0)," ")</f>
        <v xml:space="preserve"> </v>
      </c>
      <c r="DR20" s="33" t="str">
        <f>IF(Aanbod!D35&gt;"",IF(DN20&gt;0,(Berekening!AA20+BU20+DJ20)/DM20*DN20,0)," ")</f>
        <v xml:space="preserve"> </v>
      </c>
      <c r="DS20" s="35"/>
      <c r="DT20" s="38" t="str">
        <f>IF(Aanbod!D35&gt;"",ROUND((DM20-DN20),2)," ")</f>
        <v xml:space="preserve"> </v>
      </c>
      <c r="DU20" s="38" t="str">
        <f>IF(Aanbod!D35&gt;"",IF(DT20=C20,0.01,DT20),"")</f>
        <v/>
      </c>
      <c r="DV20" s="39" t="str">
        <f>IF(Aanbod!D35&gt;"",RANK(DU20,$DU$2:$DU$201) + COUNTIF($DU$2:DU20,DU20) -1," ")</f>
        <v xml:space="preserve"> </v>
      </c>
      <c r="DW20" s="35" t="str">
        <f>IF(Aanbod!D35&gt;"",IF($DV$203&lt;0,IF(DV20&lt;=ABS($DV$203),0.01,0),IF(DV20&lt;=ABS($DV$203),-0.01,0))," ")</f>
        <v xml:space="preserve"> </v>
      </c>
      <c r="DX20" s="35"/>
      <c r="DY20" s="28" t="str">
        <f>IF(Aanbod!D35&gt;"",DT20+DW20," ")</f>
        <v xml:space="preserve"> </v>
      </c>
    </row>
    <row r="21" spans="1:129" x14ac:dyDescent="0.25">
      <c r="A21" s="26" t="str">
        <f>Aanbod!A36</f>
        <v/>
      </c>
      <c r="B21" s="27" t="str">
        <f>IF(Aanbod!D36&gt;"",IF(EXACT(Aanbod!F36, "Preferent"),Aanbod!E36*2,IF(EXACT(Aanbod!F36, "Concurrent"),Aanbod!E36,0))," ")</f>
        <v xml:space="preserve"> </v>
      </c>
      <c r="C21" s="28" t="str">
        <f>IF(Aanbod!E36&gt;0,Aanbod!E36," ")</f>
        <v xml:space="preserve"> </v>
      </c>
      <c r="D21" s="5"/>
      <c r="E21" s="5"/>
      <c r="F21" s="5" t="str">
        <f>IF(Aanbod!D36&gt;"",IF(EXACT(Aanbod!D36, "pA"),Berekening!B21,IF(EXACT(Aanbod!D36, "Gvg-A"),Berekening!B21,IF(EXACT(Aanbod!D36, "Gvg"),Berekening!B21,0)))," ")</f>
        <v xml:space="preserve"> </v>
      </c>
      <c r="G21" s="5" t="str">
        <f>IF(Aanbod!D36&gt;"",IF(EXACT(Aanbod!D36, "pA"),Aanbod!E36,IF(EXACT(Aanbod!D36, "Gvg-A"),Aanbod!E36,IF(EXACT(Aanbod!D36, "Gvg"),Aanbod!E36,0)))," ")</f>
        <v xml:space="preserve"> </v>
      </c>
      <c r="H21" s="5" t="str">
        <f>IF(Aanbod!D36&gt;"",IF($F$203&gt;0,$E$1/$F$203*F21,0)," ")</f>
        <v xml:space="preserve"> </v>
      </c>
      <c r="I21" s="29" t="str">
        <f>IF(Aanbod!D36&gt;"",IF(G21&gt;0,H21/G21," ")," ")</f>
        <v xml:space="preserve"> </v>
      </c>
      <c r="J21" s="5"/>
      <c r="K21" s="5"/>
      <c r="L21" s="5" t="str">
        <f>IF(Aanbod!D36&gt;"",IF(EXACT(Aanbod!D36, "pB"),Berekening!B21,IF(EXACT(Aanbod!D36, "Gvg-B"),Berekening!B21,IF(EXACT(Aanbod!D36, "Gvg"),Berekening!B21,0)))," ")</f>
        <v xml:space="preserve"> </v>
      </c>
      <c r="M21" s="5" t="str">
        <f>IF(Aanbod!D36&gt;"",IF(EXACT(Aanbod!D36, "pB"),Aanbod!E36,IF(EXACT(Aanbod!D36, "Gvg-B"),Aanbod!E36,IF(EXACT(Aanbod!D36, "Gvg"),Aanbod!E36,0)))," ")</f>
        <v xml:space="preserve"> </v>
      </c>
      <c r="N21" s="9" t="str">
        <f>IF(Aanbod!D36&gt;"",IF($L$203&gt;0,$K$1/$L$203*L21,0)," ")</f>
        <v xml:space="preserve"> </v>
      </c>
      <c r="O21" s="10" t="str">
        <f>IF(Aanbod!D36&gt;"",IF(M21&gt;0,N21/M21," ")," ")</f>
        <v xml:space="preserve"> </v>
      </c>
      <c r="P21" s="26"/>
      <c r="Q21" s="30"/>
      <c r="R21" s="31" t="str">
        <f>IF(Aanbod!D36&gt;"",IF(EXACT(Aanbod!D36, "pA"),Berekening!B21,IF(EXACT(Aanbod!D36, "Gvg"),Berekening!B21,IF(EXACT(Aanbod!D36, "Gvg-A"),Berekening!B21,IF(EXACT(Aanbod!D36, "Gvg-B"),Berekening!B21,0))))," ")</f>
        <v xml:space="preserve"> </v>
      </c>
      <c r="S21" s="31" t="str">
        <f>IF(Aanbod!D36&gt;"",IF(EXACT(Aanbod!D36, "pA"),Aanbod!E36,IF(EXACT(Aanbod!D36, "Gvg"),Aanbod!E36,IF(EXACT(Aanbod!D36, "Gvg-A"),Aanbod!E36,IF(EXACT(Aanbod!D36, "Gvg-B"),Aanbod!E36,0))))," ")</f>
        <v xml:space="preserve"> </v>
      </c>
      <c r="T21" s="31" t="str">
        <f>IF(Aanbod!D36&gt;"",IF($R$203&gt;0,$Q$1/$R$203*R21,0)," ")</f>
        <v xml:space="preserve"> </v>
      </c>
      <c r="U21" s="29" t="str">
        <f>IF(Aanbod!D36&gt;"",IF(S21&gt;0,T21/S21," ")," ")</f>
        <v xml:space="preserve"> </v>
      </c>
      <c r="W21" s="26"/>
      <c r="X21" s="30"/>
      <c r="Y21" s="31" t="str">
        <f>IF(Aanbod!D36&gt;"",IF(EXACT(Aanbod!D36, "pB"),Berekening!B21,IF(EXACT(Aanbod!D36, "Gvg"),Berekening!B21,IF(EXACT(Aanbod!D36, "Gvg-A"),Berekening!B21,IF(EXACT(Aanbod!D36, "Gvg-B"),Berekening!B21,0))))," ")</f>
        <v xml:space="preserve"> </v>
      </c>
      <c r="Z21" s="31" t="str">
        <f>IF(Aanbod!D36&gt;"",IF(EXACT(Aanbod!D36, "pB"),Aanbod!E36,IF(EXACT(Aanbod!D36, "Gvg"),Aanbod!E36,IF(EXACT(Aanbod!D36, "Gvg-A"),Aanbod!E36,IF(EXACT(Aanbod!D36, "Gvg-B"),Aanbod!E36,0))))," ")</f>
        <v xml:space="preserve"> </v>
      </c>
      <c r="AA21" s="31" t="str">
        <f>IF(Aanbod!D36&gt;"",IF($Y$203&gt;0,$X$1/$Y$203*Y21,0)," ")</f>
        <v xml:space="preserve"> </v>
      </c>
      <c r="AB21" s="29" t="str">
        <f>IF(Aanbod!D36&gt;"",IF(Z21&gt;0,AA21/Z21," ")," ")</f>
        <v xml:space="preserve"> </v>
      </c>
      <c r="AC21" s="32"/>
      <c r="AD21" s="26" t="str">
        <f>IF(Aanbod!D36&gt;"",ROW(AE21)-1," ")</f>
        <v xml:space="preserve"> </v>
      </c>
      <c r="AE21" t="str">
        <f>IF(Aanbod!D36&gt;"",Aanbod!D36," ")</f>
        <v xml:space="preserve"> </v>
      </c>
      <c r="AF21" s="9" t="str">
        <f>IF(Aanbod!D36&gt;"",Aanbod!E36," ")</f>
        <v xml:space="preserve"> </v>
      </c>
      <c r="AG21" t="str">
        <f>IF(Aanbod!D36&gt;"",Aanbod!F36," ")</f>
        <v xml:space="preserve"> </v>
      </c>
      <c r="AH21" s="33" t="str">
        <f>IF(Aanbod!D36&gt;"",Berekening!B21," ")</f>
        <v xml:space="preserve"> </v>
      </c>
      <c r="AI21" s="34" t="str">
        <f>IF(Aanbod!D36&gt;"",Berekening!H21+Berekening!N21+Berekening!T21+Berekening!AA21," ")</f>
        <v xml:space="preserve"> </v>
      </c>
      <c r="AJ21" s="35" t="str">
        <f>IF(Aanbod!D36&gt;"",IF((AI21-AF21)&gt;0,0,(AI21-AF21))," ")</f>
        <v xml:space="preserve"> </v>
      </c>
      <c r="AK21" s="35" t="str">
        <f>IF(Aanbod!D36&gt;"",IF((AI21-AF21)&gt;0,(AI21-AF21),0)," ")</f>
        <v xml:space="preserve"> </v>
      </c>
      <c r="AL21" s="35" t="str">
        <f>IF(Aanbod!D36&gt;"",IF(AK21&gt;0,Berekening!H21/AI21*AK21,0)," ")</f>
        <v xml:space="preserve"> </v>
      </c>
      <c r="AM21" s="35" t="str">
        <f>IF(Aanbod!D36&gt;"",IF(AK21&gt;0,Berekening!N21/AI21*AK21,0)," ")</f>
        <v xml:space="preserve"> </v>
      </c>
      <c r="AN21" s="35" t="str">
        <f>IF(Aanbod!D36&gt;"",IF(AK21&gt;0,Berekening!T21/AI21*AK21,0)," ")</f>
        <v xml:space="preserve"> </v>
      </c>
      <c r="AO21" s="33" t="str">
        <f>IF(Aanbod!D36&gt;"",IF(AK21&gt;0,Berekening!AA21/AI21*AK21,0)," ")</f>
        <v xml:space="preserve"> </v>
      </c>
      <c r="AR21" s="9"/>
      <c r="AX21" s="36"/>
      <c r="AY21" s="5"/>
      <c r="AZ21" s="5" t="str">
        <f>IF(Aanbod!D36&gt;"",IF(EXACT(AK21,0),IF(EXACT(Aanbod!D36, "pA"),Berekening!B21,IF(EXACT(Aanbod!D36, "Gvg-A"),Berekening!B21,IF(EXACT(Aanbod!D36, "Gvg"),Berekening!B21,0))),0)," ")</f>
        <v xml:space="preserve"> </v>
      </c>
      <c r="BA21" s="5" t="str">
        <f>IF(Aanbod!D36&gt;"",IF(EXACT(AK21,0),IF(EXACT(Aanbod!D36, "pA"),Aanbod!E36,IF(EXACT(Aanbod!D36, "Gvg-A"),Aanbod!E36,IF(EXACT(Aanbod!D36, "Gvg"),Aanbod!E36,0))),0)," ")</f>
        <v xml:space="preserve"> </v>
      </c>
      <c r="BB21" s="5" t="str">
        <f>IF(Aanbod!D36&gt;"",IF($AZ$203&gt;0,$AY$1/$AZ$203*AZ21,0)," ")</f>
        <v xml:space="preserve"> </v>
      </c>
      <c r="BC21" s="29" t="str">
        <f>IF(Aanbod!D36&gt;"",IF(BA21&gt;0,BB21/BA21," ")," ")</f>
        <v xml:space="preserve"> </v>
      </c>
      <c r="BD21" s="5"/>
      <c r="BE21" s="5"/>
      <c r="BF21" s="5" t="str">
        <f>IF(Aanbod!D36&gt;"",IF(EXACT(AK21,0),IF(EXACT(Aanbod!D36, "pB"),Berekening!B21,IF(EXACT(Aanbod!D36, "Gvg-B"),Berekening!B21,IF(EXACT(Aanbod!D36, "Gvg"),Berekening!B21,0))),0)," ")</f>
        <v xml:space="preserve"> </v>
      </c>
      <c r="BG21" s="5" t="str">
        <f>IF(Aanbod!D36&gt;"",IF(EXACT(AK21,0),IF(EXACT(Aanbod!D36, "pB"),Aanbod!E36,IF(EXACT(Aanbod!D36, "Gvg-B"),Aanbod!E36,IF(EXACT(Aanbod!D36, "Gvg"),Aanbod!E36,0))),0)," ")</f>
        <v xml:space="preserve"> </v>
      </c>
      <c r="BH21" s="9" t="str">
        <f>IF(Aanbod!D36&gt;"",IF($BF$203&gt;0,$BE$1/$BF$203*BF21,0)," ")</f>
        <v xml:space="preserve"> </v>
      </c>
      <c r="BI21" s="10" t="str">
        <f>IF(Aanbod!D36&gt;"",IF(BG21&gt;0,BH21/BG21," ")," ")</f>
        <v xml:space="preserve"> </v>
      </c>
      <c r="BJ21" s="26"/>
      <c r="BK21" s="30"/>
      <c r="BL21" s="31" t="str">
        <f>IF(Aanbod!D36&gt;"",IF(EXACT(AK21,0),IF(EXACT(Aanbod!D36, "pA"),Berekening!B21,IF(EXACT(Aanbod!D36, "Gvg"),Berekening!B21,IF(EXACT(Aanbod!D36, "Gvg-A"),Berekening!B21,IF(EXACT(Aanbod!D36, "Gvg-B"),Berekening!B21,0)))),0)," ")</f>
        <v xml:space="preserve"> </v>
      </c>
      <c r="BM21" s="31" t="str">
        <f>IF(Aanbod!D36&gt;"",IF(EXACT(AK21,0),IF(EXACT(Aanbod!D36, "pA"),Aanbod!E36,IF(EXACT(Aanbod!D36, "Gvg"),Aanbod!E36,IF(EXACT(Aanbod!D36, "Gvg-A"),Aanbod!E36,IF(EXACT(Aanbod!D36, "Gvg-B"),Aanbod!E36,0)))),0)," ")</f>
        <v xml:space="preserve"> </v>
      </c>
      <c r="BN21" s="31" t="str">
        <f>IF(Aanbod!D36&gt;"",IF($BL$203&gt;0,$BK$1/$BL$203*BL21,0)," ")</f>
        <v xml:space="preserve"> </v>
      </c>
      <c r="BO21" s="29" t="str">
        <f>IF(Aanbod!D36&gt;"",IF(BM21&gt;0,BN21/BM21," ")," ")</f>
        <v xml:space="preserve"> </v>
      </c>
      <c r="BQ21" s="26"/>
      <c r="BR21" s="30"/>
      <c r="BS21" s="31" t="str">
        <f>IF(Aanbod!D36&gt;"",IF(EXACT(AK21,0),IF(EXACT(Aanbod!D36, "pB"),Berekening!B21,IF(EXACT(Aanbod!D36, "Gvg"),Berekening!B21,IF(EXACT(Aanbod!D36, "Gvg-A"),Berekening!B21,IF(EXACT(Aanbod!D36, "Gvg-B"),Berekening!B21,0)))),0)," ")</f>
        <v xml:space="preserve"> </v>
      </c>
      <c r="BT21" s="31" t="str">
        <f>IF(Aanbod!D36&gt;"",IF(EXACT(AK21,0),IF(EXACT(Aanbod!D36, "pB"),Aanbod!E36,IF(EXACT(Aanbod!D36, "Gvg"),Aanbod!E36,IF(EXACT(Aanbod!D36, "Gvg-A"),Aanbod!E36,IF(EXACT(Aanbod!D36, "Gvg-B"),Aanbod!E36,0)))),0)," ")</f>
        <v xml:space="preserve"> </v>
      </c>
      <c r="BU21" s="31" t="str">
        <f>IF(Aanbod!D36&gt;"",IF($BS$203&gt;0,$BR$1/$BS$203*BS21,0)," ")</f>
        <v xml:space="preserve"> </v>
      </c>
      <c r="BV21" s="29" t="str">
        <f>IF(Aanbod!D36&gt;"",IF(BT21&gt;0,BU21/BT21," ")," ")</f>
        <v xml:space="preserve"> </v>
      </c>
      <c r="BX21" s="34" t="str">
        <f>IF(Aanbod!D36&gt;"",AI21-AK21+BB21+BH21+BN21+BU21," ")</f>
        <v xml:space="preserve"> </v>
      </c>
      <c r="BY21" s="35" t="str">
        <f>IF(Aanbod!D36&gt;"",IF((BX21-AF21)&gt;0,0,(BX21-AF21))," ")</f>
        <v xml:space="preserve"> </v>
      </c>
      <c r="BZ21" s="35" t="str">
        <f>IF(Aanbod!D36&gt;"",IF((BX21-AF21)&gt;0,(BX21-AF21),0)," ")</f>
        <v xml:space="preserve"> </v>
      </c>
      <c r="CA21" s="35" t="str">
        <f>IF(Aanbod!D36&gt;"",IF(BZ21&gt;0,(Berekening!H21+BB21)/BX21*BZ21,0)," ")</f>
        <v xml:space="preserve"> </v>
      </c>
      <c r="CB21" s="35" t="str">
        <f>IF(Aanbod!D36&gt;"",IF(BZ21&gt;0,(Berekening!N21+BH21)/BX21*BZ21,0)," ")</f>
        <v xml:space="preserve"> </v>
      </c>
      <c r="CC21" s="35" t="str">
        <f>IF(Aanbod!D36&gt;"",IF(BZ21&gt;0,(Berekening!T21+BN21)/BX21*BZ21,0)," ")</f>
        <v xml:space="preserve"> </v>
      </c>
      <c r="CD21" s="33" t="str">
        <f>IF(Aanbod!D36&gt;"",IF(BZ21&gt;0,Berekening!AA21/BX21*BZ21,0)," ")</f>
        <v xml:space="preserve"> </v>
      </c>
      <c r="CE21" s="35"/>
      <c r="CM21" s="36"/>
      <c r="CN21" s="5"/>
      <c r="CO21" s="5" t="str">
        <f>IF(Aanbod!D36&gt;"",IF(EXACT(BZ21,0),IF(EXACT(AK21,0),IF(EXACT(AE21, "pA"),AH21,IF(EXACT(AE21, "Gvg-A"),AH21,IF(EXACT(AE21, "Gvg"),AH21,0))),0),0)," ")</f>
        <v xml:space="preserve"> </v>
      </c>
      <c r="CP21" s="5" t="str">
        <f>IF(Aanbod!D36&gt;"",IF(EXACT(BZ21,0),IF(EXACT(AK21,0),IF(EXACT(AE21, "pA"),AF21,IF(EXACT(AE21, "Gvg-A"),AF21,IF(EXACT(AE21, "Gvg"),AF21,0))),0),0)," ")</f>
        <v xml:space="preserve"> </v>
      </c>
      <c r="CQ21" s="5" t="str">
        <f>IF(Aanbod!D36&gt;"",IF($CO$203&gt;0,$CN$1/$CO$203*CO21,0)," ")</f>
        <v xml:space="preserve"> </v>
      </c>
      <c r="CR21" s="29" t="str">
        <f>IF(Aanbod!D36&gt;"",IF(CP21&gt;0,CQ21/CP21," ")," ")</f>
        <v xml:space="preserve"> </v>
      </c>
      <c r="CS21" s="5"/>
      <c r="CT21" s="5"/>
      <c r="CU21" s="5" t="str">
        <f>IF(Aanbod!D36&gt;"",IF(EXACT(BZ21,0),IF(EXACT(AK21,0),IF(EXACT(AE21, "pB"),AH21,IF(EXACT(AE21, "Gvg-B"),AH21,IF(EXACT(AE21, "Gvg"),AH21,0))),0),0)," ")</f>
        <v xml:space="preserve"> </v>
      </c>
      <c r="CV21" s="5" t="str">
        <f>IF(Aanbod!D36&gt;"",IF(EXACT(BZ21,0),IF(EXACT(AK21,0),IF(EXACT(AE21, "pB"),AF21,IF(EXACT(AE21, "Gvg-B"),AF21,IF(EXACT(AE21, "Gvg"),AF21,0))),0),0)," ")</f>
        <v xml:space="preserve"> </v>
      </c>
      <c r="CW21" s="9" t="str">
        <f>IF(Aanbod!D36&gt;"",IF($CU$203&gt;0,$CT$1/$CU$203*CU21,0)," ")</f>
        <v xml:space="preserve"> </v>
      </c>
      <c r="CX21" s="10" t="str">
        <f>IF(Aanbod!D36&gt;"",IF(CV21&gt;0,CW21/CV21," ")," ")</f>
        <v xml:space="preserve"> </v>
      </c>
      <c r="CY21" s="26"/>
      <c r="CZ21" s="30"/>
      <c r="DA21" s="31" t="str">
        <f>IF(Aanbod!D36&gt;"",IF(EXACT(BZ21,0),IF(EXACT(AK21,0),IF(EXACT(AE21, "pA"),AH21,IF(EXACT(AE21, "Gvg"),AH21,IF(EXACT(AE21, "Gvg-A"),AH21,IF(EXACT(AE21, "Gvg-B"),AH21,0)))),0),0)," ")</f>
        <v xml:space="preserve"> </v>
      </c>
      <c r="DB21" s="31" t="str">
        <f>IF(Aanbod!D36&gt;"",IF(EXACT(BZ21,0),IF(EXACT(AK21,0),IF(EXACT(AE21, "pA"),AF21,IF(EXACT(AE21, "Gvg"),AF21,IF(EXACT(AE21, "Gvg-A"),AF21,IF(EXACT(AE21, "Gvg-B"),AF21,0)))),0),0)," ")</f>
        <v xml:space="preserve"> </v>
      </c>
      <c r="DC21" s="31" t="str">
        <f>IF(Aanbod!D36&gt;"",IF($DA$203&gt;0,$CZ$1/$DA$203*DA21,0)," ")</f>
        <v xml:space="preserve"> </v>
      </c>
      <c r="DD21" s="29" t="str">
        <f>IF(Aanbod!D36&gt;"",IF(DB21&gt;0,DC21/DB21," ")," ")</f>
        <v xml:space="preserve"> </v>
      </c>
      <c r="DF21" s="26"/>
      <c r="DG21" s="30"/>
      <c r="DH21" s="31" t="str">
        <f>IF(Aanbod!D36&gt;"",IF(EXACT(BZ21,0),IF(EXACT(AK21,0),IF(EXACT(AE21, "pB"),AH21,IF(EXACT(AE21, "Gvg"),AH21,IF(EXACT(AE21, "Gvg-A"),AH21,IF(EXACT(AE21, "Gvg-B"),AH21,0)))),0),0)," ")</f>
        <v xml:space="preserve"> </v>
      </c>
      <c r="DI21" s="31" t="str">
        <f>IF(Aanbod!D36&gt;"",IF(EXACT(BZ21,0),IF(EXACT(AK21,0),IF(EXACT(AE21, "pB"),AF21,IF(EXACT(AE21, "Gvg"),AF21,IF(EXACT(AE21, "Gvg-A"),AF21,IF(EXACT(AE21, "Gvg-B"),AF21,0)))),0),0)," ")</f>
        <v xml:space="preserve"> </v>
      </c>
      <c r="DJ21" s="31" t="str">
        <f>IF(Aanbod!D36&gt;"",IF($DH$203&gt;0,$DG$1/$DH$203*DH21,0)," ")</f>
        <v xml:space="preserve"> </v>
      </c>
      <c r="DK21" s="29" t="str">
        <f>IF(Aanbod!D36&gt;"",IF(DI21&gt;0,DJ21/DI21," ")," ")</f>
        <v xml:space="preserve"> </v>
      </c>
      <c r="DM21" s="37" t="str">
        <f>IF(Aanbod!D36&gt;"",BX21-BZ21+CQ21+CW21+DC21+DJ21," ")</f>
        <v xml:space="preserve"> </v>
      </c>
      <c r="DN21" s="35" t="str">
        <f>IF(Aanbod!D36&gt;"",IF((DM21-AF21)&gt;0,(DM21-AF21),0)," ")</f>
        <v xml:space="preserve"> </v>
      </c>
      <c r="DO21" s="35" t="str">
        <f>IF(Aanbod!D36&gt;"",IF(DN21&gt;0,(Berekening!H21+BB21+CQ21)/DM21*DN21,0)," ")</f>
        <v xml:space="preserve"> </v>
      </c>
      <c r="DP21" s="35" t="str">
        <f>IF(Aanbod!D36&gt;"",IF(DN21&gt;0,(Berekening!N21+BH21+CW21)/DM21*DN21,0)," ")</f>
        <v xml:space="preserve"> </v>
      </c>
      <c r="DQ21" s="35" t="str">
        <f>IF(Aanbod!D36&gt;"",IF(DN21&gt;0,(Berekening!T21+BN21+DC21)/DM21*DN21,0)," ")</f>
        <v xml:space="preserve"> </v>
      </c>
      <c r="DR21" s="33" t="str">
        <f>IF(Aanbod!D36&gt;"",IF(DN21&gt;0,(Berekening!AA21+BU21+DJ21)/DM21*DN21,0)," ")</f>
        <v xml:space="preserve"> </v>
      </c>
      <c r="DS21" s="35"/>
      <c r="DT21" s="38" t="str">
        <f>IF(Aanbod!D36&gt;"",ROUND((DM21-DN21),2)," ")</f>
        <v xml:space="preserve"> </v>
      </c>
      <c r="DU21" s="38" t="str">
        <f>IF(Aanbod!D36&gt;"",IF(DT21=C21,0.01,DT21),"")</f>
        <v/>
      </c>
      <c r="DV21" s="39" t="str">
        <f>IF(Aanbod!D36&gt;"",RANK(DU21,$DU$2:$DU$201) + COUNTIF($DU$2:DU21,DU21) -1," ")</f>
        <v xml:space="preserve"> </v>
      </c>
      <c r="DW21" s="35" t="str">
        <f>IF(Aanbod!D36&gt;"",IF($DV$203&lt;0,IF(DV21&lt;=ABS($DV$203),0.01,0),IF(DV21&lt;=ABS($DV$203),-0.01,0))," ")</f>
        <v xml:space="preserve"> </v>
      </c>
      <c r="DX21" s="35"/>
      <c r="DY21" s="28" t="str">
        <f>IF(Aanbod!D36&gt;"",DT21+DW21," ")</f>
        <v xml:space="preserve"> </v>
      </c>
    </row>
    <row r="22" spans="1:129" x14ac:dyDescent="0.25">
      <c r="A22" s="26" t="str">
        <f>Aanbod!A37</f>
        <v/>
      </c>
      <c r="B22" s="27" t="str">
        <f>IF(Aanbod!D37&gt;"",IF(EXACT(Aanbod!F37, "Preferent"),Aanbod!E37*2,IF(EXACT(Aanbod!F37, "Concurrent"),Aanbod!E37,0))," ")</f>
        <v xml:space="preserve"> </v>
      </c>
      <c r="C22" s="28" t="str">
        <f>IF(Aanbod!E37&gt;0,Aanbod!E37," ")</f>
        <v xml:space="preserve"> </v>
      </c>
      <c r="D22" s="5"/>
      <c r="E22" s="5"/>
      <c r="F22" s="5" t="str">
        <f>IF(Aanbod!D37&gt;"",IF(EXACT(Aanbod!D37, "pA"),Berekening!B22,IF(EXACT(Aanbod!D37, "Gvg-A"),Berekening!B22,IF(EXACT(Aanbod!D37, "Gvg"),Berekening!B22,0)))," ")</f>
        <v xml:space="preserve"> </v>
      </c>
      <c r="G22" s="5" t="str">
        <f>IF(Aanbod!D37&gt;"",IF(EXACT(Aanbod!D37, "pA"),Aanbod!E37,IF(EXACT(Aanbod!D37, "Gvg-A"),Aanbod!E37,IF(EXACT(Aanbod!D37, "Gvg"),Aanbod!E37,0)))," ")</f>
        <v xml:space="preserve"> </v>
      </c>
      <c r="H22" s="5" t="str">
        <f>IF(Aanbod!D37&gt;"",IF($F$203&gt;0,$E$1/$F$203*F22,0)," ")</f>
        <v xml:space="preserve"> </v>
      </c>
      <c r="I22" s="29" t="str">
        <f>IF(Aanbod!D37&gt;"",IF(G22&gt;0,H22/G22," ")," ")</f>
        <v xml:space="preserve"> </v>
      </c>
      <c r="J22" s="5"/>
      <c r="K22" s="5"/>
      <c r="L22" s="5" t="str">
        <f>IF(Aanbod!D37&gt;"",IF(EXACT(Aanbod!D37, "pB"),Berekening!B22,IF(EXACT(Aanbod!D37, "Gvg-B"),Berekening!B22,IF(EXACT(Aanbod!D37, "Gvg"),Berekening!B22,0)))," ")</f>
        <v xml:space="preserve"> </v>
      </c>
      <c r="M22" s="5" t="str">
        <f>IF(Aanbod!D37&gt;"",IF(EXACT(Aanbod!D37, "pB"),Aanbod!E37,IF(EXACT(Aanbod!D37, "Gvg-B"),Aanbod!E37,IF(EXACT(Aanbod!D37, "Gvg"),Aanbod!E37,0)))," ")</f>
        <v xml:space="preserve"> </v>
      </c>
      <c r="N22" s="9" t="str">
        <f>IF(Aanbod!D37&gt;"",IF($L$203&gt;0,$K$1/$L$203*L22,0)," ")</f>
        <v xml:space="preserve"> </v>
      </c>
      <c r="O22" s="10" t="str">
        <f>IF(Aanbod!D37&gt;"",IF(M22&gt;0,N22/M22," ")," ")</f>
        <v xml:space="preserve"> </v>
      </c>
      <c r="P22" s="26"/>
      <c r="Q22" s="30"/>
      <c r="R22" s="31" t="str">
        <f>IF(Aanbod!D37&gt;"",IF(EXACT(Aanbod!D37, "pA"),Berekening!B22,IF(EXACT(Aanbod!D37, "Gvg"),Berekening!B22,IF(EXACT(Aanbod!D37, "Gvg-A"),Berekening!B22,IF(EXACT(Aanbod!D37, "Gvg-B"),Berekening!B22,0))))," ")</f>
        <v xml:space="preserve"> </v>
      </c>
      <c r="S22" s="31" t="str">
        <f>IF(Aanbod!D37&gt;"",IF(EXACT(Aanbod!D37, "pA"),Aanbod!E37,IF(EXACT(Aanbod!D37, "Gvg"),Aanbod!E37,IF(EXACT(Aanbod!D37, "Gvg-A"),Aanbod!E37,IF(EXACT(Aanbod!D37, "Gvg-B"),Aanbod!E37,0))))," ")</f>
        <v xml:space="preserve"> </v>
      </c>
      <c r="T22" s="31" t="str">
        <f>IF(Aanbod!D37&gt;"",IF($R$203&gt;0,$Q$1/$R$203*R22,0)," ")</f>
        <v xml:space="preserve"> </v>
      </c>
      <c r="U22" s="29" t="str">
        <f>IF(Aanbod!D37&gt;"",IF(S22&gt;0,T22/S22," ")," ")</f>
        <v xml:space="preserve"> </v>
      </c>
      <c r="W22" s="26"/>
      <c r="X22" s="30"/>
      <c r="Y22" s="31" t="str">
        <f>IF(Aanbod!D37&gt;"",IF(EXACT(Aanbod!D37, "pB"),Berekening!B22,IF(EXACT(Aanbod!D37, "Gvg"),Berekening!B22,IF(EXACT(Aanbod!D37, "Gvg-A"),Berekening!B22,IF(EXACT(Aanbod!D37, "Gvg-B"),Berekening!B22,0))))," ")</f>
        <v xml:space="preserve"> </v>
      </c>
      <c r="Z22" s="31" t="str">
        <f>IF(Aanbod!D37&gt;"",IF(EXACT(Aanbod!D37, "pB"),Aanbod!E37,IF(EXACT(Aanbod!D37, "Gvg"),Aanbod!E37,IF(EXACT(Aanbod!D37, "Gvg-A"),Aanbod!E37,IF(EXACT(Aanbod!D37, "Gvg-B"),Aanbod!E37,0))))," ")</f>
        <v xml:space="preserve"> </v>
      </c>
      <c r="AA22" s="31" t="str">
        <f>IF(Aanbod!D37&gt;"",IF($Y$203&gt;0,$X$1/$Y$203*Y22,0)," ")</f>
        <v xml:space="preserve"> </v>
      </c>
      <c r="AB22" s="29" t="str">
        <f>IF(Aanbod!D37&gt;"",IF(Z22&gt;0,AA22/Z22," ")," ")</f>
        <v xml:space="preserve"> </v>
      </c>
      <c r="AC22" s="32"/>
      <c r="AD22" s="26" t="str">
        <f>IF(Aanbod!D37&gt;"",ROW(AE22)-1," ")</f>
        <v xml:space="preserve"> </v>
      </c>
      <c r="AE22" t="str">
        <f>IF(Aanbod!D37&gt;"",Aanbod!D37," ")</f>
        <v xml:space="preserve"> </v>
      </c>
      <c r="AF22" s="9" t="str">
        <f>IF(Aanbod!D37&gt;"",Aanbod!E37," ")</f>
        <v xml:space="preserve"> </v>
      </c>
      <c r="AG22" t="str">
        <f>IF(Aanbod!D37&gt;"",Aanbod!F37," ")</f>
        <v xml:space="preserve"> </v>
      </c>
      <c r="AH22" s="33" t="str">
        <f>IF(Aanbod!D37&gt;"",Berekening!B22," ")</f>
        <v xml:space="preserve"> </v>
      </c>
      <c r="AI22" s="34" t="str">
        <f>IF(Aanbod!D37&gt;"",Berekening!H22+Berekening!N22+Berekening!T22+Berekening!AA22," ")</f>
        <v xml:space="preserve"> </v>
      </c>
      <c r="AJ22" s="35" t="str">
        <f>IF(Aanbod!D37&gt;"",IF((AI22-AF22)&gt;0,0,(AI22-AF22))," ")</f>
        <v xml:space="preserve"> </v>
      </c>
      <c r="AK22" s="35" t="str">
        <f>IF(Aanbod!D37&gt;"",IF((AI22-AF22)&gt;0,(AI22-AF22),0)," ")</f>
        <v xml:space="preserve"> </v>
      </c>
      <c r="AL22" s="35" t="str">
        <f>IF(Aanbod!D37&gt;"",IF(AK22&gt;0,Berekening!H22/AI22*AK22,0)," ")</f>
        <v xml:space="preserve"> </v>
      </c>
      <c r="AM22" s="35" t="str">
        <f>IF(Aanbod!D37&gt;"",IF(AK22&gt;0,Berekening!N22/AI22*AK22,0)," ")</f>
        <v xml:space="preserve"> </v>
      </c>
      <c r="AN22" s="35" t="str">
        <f>IF(Aanbod!D37&gt;"",IF(AK22&gt;0,Berekening!T22/AI22*AK22,0)," ")</f>
        <v xml:space="preserve"> </v>
      </c>
      <c r="AO22" s="33" t="str">
        <f>IF(Aanbod!D37&gt;"",IF(AK22&gt;0,Berekening!AA22/AI22*AK22,0)," ")</f>
        <v xml:space="preserve"> </v>
      </c>
      <c r="AX22" s="36"/>
      <c r="AY22" s="5"/>
      <c r="AZ22" s="5" t="str">
        <f>IF(Aanbod!D37&gt;"",IF(EXACT(AK22,0),IF(EXACT(Aanbod!D37, "pA"),Berekening!B22,IF(EXACT(Aanbod!D37, "Gvg-A"),Berekening!B22,IF(EXACT(Aanbod!D37, "Gvg"),Berekening!B22,0))),0)," ")</f>
        <v xml:space="preserve"> </v>
      </c>
      <c r="BA22" s="5" t="str">
        <f>IF(Aanbod!D37&gt;"",IF(EXACT(AK22,0),IF(EXACT(Aanbod!D37, "pA"),Aanbod!E37,IF(EXACT(Aanbod!D37, "Gvg-A"),Aanbod!E37,IF(EXACT(Aanbod!D37, "Gvg"),Aanbod!E37,0))),0)," ")</f>
        <v xml:space="preserve"> </v>
      </c>
      <c r="BB22" s="5" t="str">
        <f>IF(Aanbod!D37&gt;"",IF($AZ$203&gt;0,$AY$1/$AZ$203*AZ22,0)," ")</f>
        <v xml:space="preserve"> </v>
      </c>
      <c r="BC22" s="29" t="str">
        <f>IF(Aanbod!D37&gt;"",IF(BA22&gt;0,BB22/BA22," ")," ")</f>
        <v xml:space="preserve"> </v>
      </c>
      <c r="BD22" s="5"/>
      <c r="BE22" s="5"/>
      <c r="BF22" s="5" t="str">
        <f>IF(Aanbod!D37&gt;"",IF(EXACT(AK22,0),IF(EXACT(Aanbod!D37, "pB"),Berekening!B22,IF(EXACT(Aanbod!D37, "Gvg-B"),Berekening!B22,IF(EXACT(Aanbod!D37, "Gvg"),Berekening!B22,0))),0)," ")</f>
        <v xml:space="preserve"> </v>
      </c>
      <c r="BG22" s="5" t="str">
        <f>IF(Aanbod!D37&gt;"",IF(EXACT(AK22,0),IF(EXACT(Aanbod!D37, "pB"),Aanbod!E37,IF(EXACT(Aanbod!D37, "Gvg-B"),Aanbod!E37,IF(EXACT(Aanbod!D37, "Gvg"),Aanbod!E37,0))),0)," ")</f>
        <v xml:space="preserve"> </v>
      </c>
      <c r="BH22" s="9" t="str">
        <f>IF(Aanbod!D37&gt;"",IF($BF$203&gt;0,$BE$1/$BF$203*BF22,0)," ")</f>
        <v xml:space="preserve"> </v>
      </c>
      <c r="BI22" s="10" t="str">
        <f>IF(Aanbod!D37&gt;"",IF(BG22&gt;0,BH22/BG22," ")," ")</f>
        <v xml:space="preserve"> </v>
      </c>
      <c r="BJ22" s="26"/>
      <c r="BK22" s="30"/>
      <c r="BL22" s="31" t="str">
        <f>IF(Aanbod!D37&gt;"",IF(EXACT(AK22,0),IF(EXACT(Aanbod!D37, "pA"),Berekening!B22,IF(EXACT(Aanbod!D37, "Gvg"),Berekening!B22,IF(EXACT(Aanbod!D37, "Gvg-A"),Berekening!B22,IF(EXACT(Aanbod!D37, "Gvg-B"),Berekening!B22,0)))),0)," ")</f>
        <v xml:space="preserve"> </v>
      </c>
      <c r="BM22" s="31" t="str">
        <f>IF(Aanbod!D37&gt;"",IF(EXACT(AK22,0),IF(EXACT(Aanbod!D37, "pA"),Aanbod!E37,IF(EXACT(Aanbod!D37, "Gvg"),Aanbod!E37,IF(EXACT(Aanbod!D37, "Gvg-A"),Aanbod!E37,IF(EXACT(Aanbod!D37, "Gvg-B"),Aanbod!E37,0)))),0)," ")</f>
        <v xml:space="preserve"> </v>
      </c>
      <c r="BN22" s="31" t="str">
        <f>IF(Aanbod!D37&gt;"",IF($BL$203&gt;0,$BK$1/$BL$203*BL22,0)," ")</f>
        <v xml:space="preserve"> </v>
      </c>
      <c r="BO22" s="29" t="str">
        <f>IF(Aanbod!D37&gt;"",IF(BM22&gt;0,BN22/BM22," ")," ")</f>
        <v xml:space="preserve"> </v>
      </c>
      <c r="BQ22" s="26"/>
      <c r="BR22" s="30"/>
      <c r="BS22" s="31" t="str">
        <f>IF(Aanbod!D37&gt;"",IF(EXACT(AK22,0),IF(EXACT(Aanbod!D37, "pB"),Berekening!B22,IF(EXACT(Aanbod!D37, "Gvg"),Berekening!B22,IF(EXACT(Aanbod!D37, "Gvg-A"),Berekening!B22,IF(EXACT(Aanbod!D37, "Gvg-B"),Berekening!B22,0)))),0)," ")</f>
        <v xml:space="preserve"> </v>
      </c>
      <c r="BT22" s="31" t="str">
        <f>IF(Aanbod!D37&gt;"",IF(EXACT(AK22,0),IF(EXACT(Aanbod!D37, "pB"),Aanbod!E37,IF(EXACT(Aanbod!D37, "Gvg"),Aanbod!E37,IF(EXACT(Aanbod!D37, "Gvg-A"),Aanbod!E37,IF(EXACT(Aanbod!D37, "Gvg-B"),Aanbod!E37,0)))),0)," ")</f>
        <v xml:space="preserve"> </v>
      </c>
      <c r="BU22" s="31" t="str">
        <f>IF(Aanbod!D37&gt;"",IF($BS$203&gt;0,$BR$1/$BS$203*BS22,0)," ")</f>
        <v xml:space="preserve"> </v>
      </c>
      <c r="BV22" s="29" t="str">
        <f>IF(Aanbod!D37&gt;"",IF(BT22&gt;0,BU22/BT22," ")," ")</f>
        <v xml:space="preserve"> </v>
      </c>
      <c r="BX22" s="34" t="str">
        <f>IF(Aanbod!D37&gt;"",AI22-AK22+BB22+BH22+BN22+BU22," ")</f>
        <v xml:space="preserve"> </v>
      </c>
      <c r="BY22" s="35" t="str">
        <f>IF(Aanbod!D37&gt;"",IF((BX22-AF22)&gt;0,0,(BX22-AF22))," ")</f>
        <v xml:space="preserve"> </v>
      </c>
      <c r="BZ22" s="35" t="str">
        <f>IF(Aanbod!D37&gt;"",IF((BX22-AF22)&gt;0,(BX22-AF22),0)," ")</f>
        <v xml:space="preserve"> </v>
      </c>
      <c r="CA22" s="35" t="str">
        <f>IF(Aanbod!D37&gt;"",IF(BZ22&gt;0,(Berekening!H22+BB22)/BX22*BZ22,0)," ")</f>
        <v xml:space="preserve"> </v>
      </c>
      <c r="CB22" s="35" t="str">
        <f>IF(Aanbod!D37&gt;"",IF(BZ22&gt;0,(Berekening!N22+BH22)/BX22*BZ22,0)," ")</f>
        <v xml:space="preserve"> </v>
      </c>
      <c r="CC22" s="35" t="str">
        <f>IF(Aanbod!D37&gt;"",IF(BZ22&gt;0,(Berekening!T22+BN22)/BX22*BZ22,0)," ")</f>
        <v xml:space="preserve"> </v>
      </c>
      <c r="CD22" s="33" t="str">
        <f>IF(Aanbod!D37&gt;"",IF(BZ22&gt;0,Berekening!AA22/BX22*BZ22,0)," ")</f>
        <v xml:space="preserve"> </v>
      </c>
      <c r="CE22" s="35"/>
      <c r="CM22" s="36"/>
      <c r="CN22" s="5"/>
      <c r="CO22" s="5" t="str">
        <f>IF(Aanbod!D37&gt;"",IF(EXACT(BZ22,0),IF(EXACT(AK22,0),IF(EXACT(AE22, "pA"),AH22,IF(EXACT(AE22, "Gvg-A"),AH22,IF(EXACT(AE22, "Gvg"),AH22,0))),0),0)," ")</f>
        <v xml:space="preserve"> </v>
      </c>
      <c r="CP22" s="5" t="str">
        <f>IF(Aanbod!D37&gt;"",IF(EXACT(BZ22,0),IF(EXACT(AK22,0),IF(EXACT(AE22, "pA"),AF22,IF(EXACT(AE22, "Gvg-A"),AF22,IF(EXACT(AE22, "Gvg"),AF22,0))),0),0)," ")</f>
        <v xml:space="preserve"> </v>
      </c>
      <c r="CQ22" s="5" t="str">
        <f>IF(Aanbod!D37&gt;"",IF($CO$203&gt;0,$CN$1/$CO$203*CO22,0)," ")</f>
        <v xml:space="preserve"> </v>
      </c>
      <c r="CR22" s="29" t="str">
        <f>IF(Aanbod!D37&gt;"",IF(CP22&gt;0,CQ22/CP22," ")," ")</f>
        <v xml:space="preserve"> </v>
      </c>
      <c r="CS22" s="5"/>
      <c r="CT22" s="5"/>
      <c r="CU22" s="5" t="str">
        <f>IF(Aanbod!D37&gt;"",IF(EXACT(BZ22,0),IF(EXACT(AK22,0),IF(EXACT(AE22, "pB"),AH22,IF(EXACT(AE22, "Gvg-B"),AH22,IF(EXACT(AE22, "Gvg"),AH22,0))),0),0)," ")</f>
        <v xml:space="preserve"> </v>
      </c>
      <c r="CV22" s="5" t="str">
        <f>IF(Aanbod!D37&gt;"",IF(EXACT(BZ22,0),IF(EXACT(AK22,0),IF(EXACT(AE22, "pB"),AF22,IF(EXACT(AE22, "Gvg-B"),AF22,IF(EXACT(AE22, "Gvg"),AF22,0))),0),0)," ")</f>
        <v xml:space="preserve"> </v>
      </c>
      <c r="CW22" s="9" t="str">
        <f>IF(Aanbod!D37&gt;"",IF($CU$203&gt;0,$CT$1/$CU$203*CU22,0)," ")</f>
        <v xml:space="preserve"> </v>
      </c>
      <c r="CX22" s="10" t="str">
        <f>IF(Aanbod!D37&gt;"",IF(CV22&gt;0,CW22/CV22," ")," ")</f>
        <v xml:space="preserve"> </v>
      </c>
      <c r="CY22" s="26"/>
      <c r="CZ22" s="30"/>
      <c r="DA22" s="31" t="str">
        <f>IF(Aanbod!D37&gt;"",IF(EXACT(BZ22,0),IF(EXACT(AK22,0),IF(EXACT(AE22, "pA"),AH22,IF(EXACT(AE22, "Gvg"),AH22,IF(EXACT(AE22, "Gvg-A"),AH22,IF(EXACT(AE22, "Gvg-B"),AH22,0)))),0),0)," ")</f>
        <v xml:space="preserve"> </v>
      </c>
      <c r="DB22" s="31" t="str">
        <f>IF(Aanbod!D37&gt;"",IF(EXACT(BZ22,0),IF(EXACT(AK22,0),IF(EXACT(AE22, "pA"),AF22,IF(EXACT(AE22, "Gvg"),AF22,IF(EXACT(AE22, "Gvg-A"),AF22,IF(EXACT(AE22, "Gvg-B"),AF22,0)))),0),0)," ")</f>
        <v xml:space="preserve"> </v>
      </c>
      <c r="DC22" s="31" t="str">
        <f>IF(Aanbod!D37&gt;"",IF($DA$203&gt;0,$CZ$1/$DA$203*DA22,0)," ")</f>
        <v xml:space="preserve"> </v>
      </c>
      <c r="DD22" s="29" t="str">
        <f>IF(Aanbod!D37&gt;"",IF(DB22&gt;0,DC22/DB22," ")," ")</f>
        <v xml:space="preserve"> </v>
      </c>
      <c r="DF22" s="26"/>
      <c r="DG22" s="30"/>
      <c r="DH22" s="31" t="str">
        <f>IF(Aanbod!D37&gt;"",IF(EXACT(BZ22,0),IF(EXACT(AK22,0),IF(EXACT(AE22, "pB"),AH22,IF(EXACT(AE22, "Gvg"),AH22,IF(EXACT(AE22, "Gvg-A"),AH22,IF(EXACT(AE22, "Gvg-B"),AH22,0)))),0),0)," ")</f>
        <v xml:space="preserve"> </v>
      </c>
      <c r="DI22" s="31" t="str">
        <f>IF(Aanbod!D37&gt;"",IF(EXACT(BZ22,0),IF(EXACT(AK22,0),IF(EXACT(AE22, "pB"),AF22,IF(EXACT(AE22, "Gvg"),AF22,IF(EXACT(AE22, "Gvg-A"),AF22,IF(EXACT(AE22, "Gvg-B"),AF22,0)))),0),0)," ")</f>
        <v xml:space="preserve"> </v>
      </c>
      <c r="DJ22" s="31" t="str">
        <f>IF(Aanbod!D37&gt;"",IF($DH$203&gt;0,$DG$1/$DH$203*DH22,0)," ")</f>
        <v xml:space="preserve"> </v>
      </c>
      <c r="DK22" s="29" t="str">
        <f>IF(Aanbod!D37&gt;"",IF(DI22&gt;0,DJ22/DI22," ")," ")</f>
        <v xml:space="preserve"> </v>
      </c>
      <c r="DM22" s="37" t="str">
        <f>IF(Aanbod!D37&gt;"",BX22-BZ22+CQ22+CW22+DC22+DJ22," ")</f>
        <v xml:space="preserve"> </v>
      </c>
      <c r="DN22" s="35" t="str">
        <f>IF(Aanbod!D37&gt;"",IF((DM22-AF22)&gt;0,(DM22-AF22),0)," ")</f>
        <v xml:space="preserve"> </v>
      </c>
      <c r="DO22" s="35" t="str">
        <f>IF(Aanbod!D37&gt;"",IF(DN22&gt;0,(Berekening!H22+BB22+CQ22)/DM22*DN22,0)," ")</f>
        <v xml:space="preserve"> </v>
      </c>
      <c r="DP22" s="35" t="str">
        <f>IF(Aanbod!D37&gt;"",IF(DN22&gt;0,(Berekening!N22+BH22+CW22)/DM22*DN22,0)," ")</f>
        <v xml:space="preserve"> </v>
      </c>
      <c r="DQ22" s="35" t="str">
        <f>IF(Aanbod!D37&gt;"",IF(DN22&gt;0,(Berekening!T22+BN22+DC22)/DM22*DN22,0)," ")</f>
        <v xml:space="preserve"> </v>
      </c>
      <c r="DR22" s="33" t="str">
        <f>IF(Aanbod!D37&gt;"",IF(DN22&gt;0,(Berekening!AA22+BU22+DJ22)/DM22*DN22,0)," ")</f>
        <v xml:space="preserve"> </v>
      </c>
      <c r="DS22" s="35"/>
      <c r="DT22" s="38" t="str">
        <f>IF(Aanbod!D37&gt;"",ROUND((DM22-DN22),2)," ")</f>
        <v xml:space="preserve"> </v>
      </c>
      <c r="DU22" s="38" t="str">
        <f>IF(Aanbod!D37&gt;"",IF(DT22=C22,0.01,DT22),"")</f>
        <v/>
      </c>
      <c r="DV22" s="39" t="str">
        <f>IF(Aanbod!D37&gt;"",RANK(DU22,$DU$2:$DU$201) + COUNTIF($DU$2:DU22,DU22) -1," ")</f>
        <v xml:space="preserve"> </v>
      </c>
      <c r="DW22" s="35" t="str">
        <f>IF(Aanbod!D37&gt;"",IF($DV$203&lt;0,IF(DV22&lt;=ABS($DV$203),0.01,0),IF(DV22&lt;=ABS($DV$203),-0.01,0))," ")</f>
        <v xml:space="preserve"> </v>
      </c>
      <c r="DX22" s="35"/>
      <c r="DY22" s="28" t="str">
        <f>IF(Aanbod!D37&gt;"",DT22+DW22," ")</f>
        <v xml:space="preserve"> </v>
      </c>
    </row>
    <row r="23" spans="1:129" x14ac:dyDescent="0.25">
      <c r="A23" s="26" t="str">
        <f>Aanbod!A38</f>
        <v/>
      </c>
      <c r="B23" s="27" t="str">
        <f>IF(Aanbod!D38&gt;"",IF(EXACT(Aanbod!F38, "Preferent"),Aanbod!E38*2,IF(EXACT(Aanbod!F38, "Concurrent"),Aanbod!E38,0))," ")</f>
        <v xml:space="preserve"> </v>
      </c>
      <c r="C23" s="28" t="str">
        <f>IF(Aanbod!E38&gt;0,Aanbod!E38," ")</f>
        <v xml:space="preserve"> </v>
      </c>
      <c r="D23" s="5"/>
      <c r="E23" s="5"/>
      <c r="F23" s="5" t="str">
        <f>IF(Aanbod!D38&gt;"",IF(EXACT(Aanbod!D38, "pA"),Berekening!B23,IF(EXACT(Aanbod!D38, "Gvg-A"),Berekening!B23,IF(EXACT(Aanbod!D38, "Gvg"),Berekening!B23,0)))," ")</f>
        <v xml:space="preserve"> </v>
      </c>
      <c r="G23" s="5" t="str">
        <f>IF(Aanbod!D38&gt;"",IF(EXACT(Aanbod!D38, "pA"),Aanbod!E38,IF(EXACT(Aanbod!D38, "Gvg-A"),Aanbod!E38,IF(EXACT(Aanbod!D38, "Gvg"),Aanbod!E38,0)))," ")</f>
        <v xml:space="preserve"> </v>
      </c>
      <c r="H23" s="5" t="str">
        <f>IF(Aanbod!D38&gt;"",IF($F$203&gt;0,$E$1/$F$203*F23,0)," ")</f>
        <v xml:space="preserve"> </v>
      </c>
      <c r="I23" s="29" t="str">
        <f>IF(Aanbod!D38&gt;"",IF(G23&gt;0,H23/G23," ")," ")</f>
        <v xml:space="preserve"> </v>
      </c>
      <c r="J23" s="5"/>
      <c r="K23" s="5"/>
      <c r="L23" s="5" t="str">
        <f>IF(Aanbod!D38&gt;"",IF(EXACT(Aanbod!D38, "pB"),Berekening!B23,IF(EXACT(Aanbod!D38, "Gvg-B"),Berekening!B23,IF(EXACT(Aanbod!D38, "Gvg"),Berekening!B23,0)))," ")</f>
        <v xml:space="preserve"> </v>
      </c>
      <c r="M23" s="5" t="str">
        <f>IF(Aanbod!D38&gt;"",IF(EXACT(Aanbod!D38, "pB"),Aanbod!E38,IF(EXACT(Aanbod!D38, "Gvg-B"),Aanbod!E38,IF(EXACT(Aanbod!D38, "Gvg"),Aanbod!E38,0)))," ")</f>
        <v xml:space="preserve"> </v>
      </c>
      <c r="N23" s="9" t="str">
        <f>IF(Aanbod!D38&gt;"",IF($L$203&gt;0,$K$1/$L$203*L23,0)," ")</f>
        <v xml:space="preserve"> </v>
      </c>
      <c r="O23" s="10" t="str">
        <f>IF(Aanbod!D38&gt;"",IF(M23&gt;0,N23/M23," ")," ")</f>
        <v xml:space="preserve"> </v>
      </c>
      <c r="P23" s="26"/>
      <c r="Q23" s="30"/>
      <c r="R23" s="31" t="str">
        <f>IF(Aanbod!D38&gt;"",IF(EXACT(Aanbod!D38, "pA"),Berekening!B23,IF(EXACT(Aanbod!D38, "Gvg"),Berekening!B23,IF(EXACT(Aanbod!D38, "Gvg-A"),Berekening!B23,IF(EXACT(Aanbod!D38, "Gvg-B"),Berekening!B23,0))))," ")</f>
        <v xml:space="preserve"> </v>
      </c>
      <c r="S23" s="31" t="str">
        <f>IF(Aanbod!D38&gt;"",IF(EXACT(Aanbod!D38, "pA"),Aanbod!E38,IF(EXACT(Aanbod!D38, "Gvg"),Aanbod!E38,IF(EXACT(Aanbod!D38, "Gvg-A"),Aanbod!E38,IF(EXACT(Aanbod!D38, "Gvg-B"),Aanbod!E38,0))))," ")</f>
        <v xml:space="preserve"> </v>
      </c>
      <c r="T23" s="31" t="str">
        <f>IF(Aanbod!D38&gt;"",IF($R$203&gt;0,$Q$1/$R$203*R23,0)," ")</f>
        <v xml:space="preserve"> </v>
      </c>
      <c r="U23" s="29" t="str">
        <f>IF(Aanbod!D38&gt;"",IF(S23&gt;0,T23/S23," ")," ")</f>
        <v xml:space="preserve"> </v>
      </c>
      <c r="W23" s="26"/>
      <c r="X23" s="30"/>
      <c r="Y23" s="31" t="str">
        <f>IF(Aanbod!D38&gt;"",IF(EXACT(Aanbod!D38, "pB"),Berekening!B23,IF(EXACT(Aanbod!D38, "Gvg"),Berekening!B23,IF(EXACT(Aanbod!D38, "Gvg-A"),Berekening!B23,IF(EXACT(Aanbod!D38, "Gvg-B"),Berekening!B23,0))))," ")</f>
        <v xml:space="preserve"> </v>
      </c>
      <c r="Z23" s="31" t="str">
        <f>IF(Aanbod!D38&gt;"",IF(EXACT(Aanbod!D38, "pB"),Aanbod!E38,IF(EXACT(Aanbod!D38, "Gvg"),Aanbod!E38,IF(EXACT(Aanbod!D38, "Gvg-A"),Aanbod!E38,IF(EXACT(Aanbod!D38, "Gvg-B"),Aanbod!E38,0))))," ")</f>
        <v xml:space="preserve"> </v>
      </c>
      <c r="AA23" s="31" t="str">
        <f>IF(Aanbod!D38&gt;"",IF($Y$203&gt;0,$X$1/$Y$203*Y23,0)," ")</f>
        <v xml:space="preserve"> </v>
      </c>
      <c r="AB23" s="29" t="str">
        <f>IF(Aanbod!D38&gt;"",IF(Z23&gt;0,AA23/Z23," ")," ")</f>
        <v xml:space="preserve"> </v>
      </c>
      <c r="AC23" s="32"/>
      <c r="AD23" s="26" t="str">
        <f>IF(Aanbod!D38&gt;"",ROW(AE23)-1," ")</f>
        <v xml:space="preserve"> </v>
      </c>
      <c r="AE23" t="str">
        <f>IF(Aanbod!D38&gt;"",Aanbod!D38," ")</f>
        <v xml:space="preserve"> </v>
      </c>
      <c r="AF23" s="9" t="str">
        <f>IF(Aanbod!D38&gt;"",Aanbod!E38," ")</f>
        <v xml:space="preserve"> </v>
      </c>
      <c r="AG23" t="str">
        <f>IF(Aanbod!D38&gt;"",Aanbod!F38," ")</f>
        <v xml:space="preserve"> </v>
      </c>
      <c r="AH23" s="33" t="str">
        <f>IF(Aanbod!D38&gt;"",Berekening!B23," ")</f>
        <v xml:space="preserve"> </v>
      </c>
      <c r="AI23" s="34" t="str">
        <f>IF(Aanbod!D38&gt;"",Berekening!H23+Berekening!N23+Berekening!T23+Berekening!AA23," ")</f>
        <v xml:space="preserve"> </v>
      </c>
      <c r="AJ23" s="35" t="str">
        <f>IF(Aanbod!D38&gt;"",IF((AI23-AF23)&gt;0,0,(AI23-AF23))," ")</f>
        <v xml:space="preserve"> </v>
      </c>
      <c r="AK23" s="35" t="str">
        <f>IF(Aanbod!D38&gt;"",IF((AI23-AF23)&gt;0,(AI23-AF23),0)," ")</f>
        <v xml:space="preserve"> </v>
      </c>
      <c r="AL23" s="35" t="str">
        <f>IF(Aanbod!D38&gt;"",IF(AK23&gt;0,Berekening!H23/AI23*AK23,0)," ")</f>
        <v xml:space="preserve"> </v>
      </c>
      <c r="AM23" s="35" t="str">
        <f>IF(Aanbod!D38&gt;"",IF(AK23&gt;0,Berekening!N23/AI23*AK23,0)," ")</f>
        <v xml:space="preserve"> </v>
      </c>
      <c r="AN23" s="35" t="str">
        <f>IF(Aanbod!D38&gt;"",IF(AK23&gt;0,Berekening!T23/AI23*AK23,0)," ")</f>
        <v xml:space="preserve"> </v>
      </c>
      <c r="AO23" s="33" t="str">
        <f>IF(Aanbod!D38&gt;"",IF(AK23&gt;0,Berekening!AA23/AI23*AK23,0)," ")</f>
        <v xml:space="preserve"> </v>
      </c>
      <c r="AR23" s="9"/>
      <c r="AS23" s="9"/>
      <c r="AT23" s="9"/>
      <c r="AU23" s="9"/>
      <c r="AX23" s="36"/>
      <c r="AY23" s="5"/>
      <c r="AZ23" s="5" t="str">
        <f>IF(Aanbod!D38&gt;"",IF(EXACT(AK23,0),IF(EXACT(Aanbod!D38, "pA"),Berekening!B23,IF(EXACT(Aanbod!D38, "Gvg-A"),Berekening!B23,IF(EXACT(Aanbod!D38, "Gvg"),Berekening!B23,0))),0)," ")</f>
        <v xml:space="preserve"> </v>
      </c>
      <c r="BA23" s="5" t="str">
        <f>IF(Aanbod!D38&gt;"",IF(EXACT(AK23,0),IF(EXACT(Aanbod!D38, "pA"),Aanbod!E38,IF(EXACT(Aanbod!D38, "Gvg-A"),Aanbod!E38,IF(EXACT(Aanbod!D38, "Gvg"),Aanbod!E38,0))),0)," ")</f>
        <v xml:space="preserve"> </v>
      </c>
      <c r="BB23" s="5" t="str">
        <f>IF(Aanbod!D38&gt;"",IF($AZ$203&gt;0,$AY$1/$AZ$203*AZ23,0)," ")</f>
        <v xml:space="preserve"> </v>
      </c>
      <c r="BC23" s="29" t="str">
        <f>IF(Aanbod!D38&gt;"",IF(BA23&gt;0,BB23/BA23," ")," ")</f>
        <v xml:space="preserve"> </v>
      </c>
      <c r="BD23" s="5"/>
      <c r="BE23" s="5"/>
      <c r="BF23" s="5" t="str">
        <f>IF(Aanbod!D38&gt;"",IF(EXACT(AK23,0),IF(EXACT(Aanbod!D38, "pB"),Berekening!B23,IF(EXACT(Aanbod!D38, "Gvg-B"),Berekening!B23,IF(EXACT(Aanbod!D38, "Gvg"),Berekening!B23,0))),0)," ")</f>
        <v xml:space="preserve"> </v>
      </c>
      <c r="BG23" s="5" t="str">
        <f>IF(Aanbod!D38&gt;"",IF(EXACT(AK23,0),IF(EXACT(Aanbod!D38, "pB"),Aanbod!E38,IF(EXACT(Aanbod!D38, "Gvg-B"),Aanbod!E38,IF(EXACT(Aanbod!D38, "Gvg"),Aanbod!E38,0))),0)," ")</f>
        <v xml:space="preserve"> </v>
      </c>
      <c r="BH23" s="9" t="str">
        <f>IF(Aanbod!D38&gt;"",IF($BF$203&gt;0,$BE$1/$BF$203*BF23,0)," ")</f>
        <v xml:space="preserve"> </v>
      </c>
      <c r="BI23" s="10" t="str">
        <f>IF(Aanbod!D38&gt;"",IF(BG23&gt;0,BH23/BG23," ")," ")</f>
        <v xml:space="preserve"> </v>
      </c>
      <c r="BJ23" s="26"/>
      <c r="BK23" s="30"/>
      <c r="BL23" s="31" t="str">
        <f>IF(Aanbod!D38&gt;"",IF(EXACT(AK23,0),IF(EXACT(Aanbod!D38, "pA"),Berekening!B23,IF(EXACT(Aanbod!D38, "Gvg"),Berekening!B23,IF(EXACT(Aanbod!D38, "Gvg-A"),Berekening!B23,IF(EXACT(Aanbod!D38, "Gvg-B"),Berekening!B23,0)))),0)," ")</f>
        <v xml:space="preserve"> </v>
      </c>
      <c r="BM23" s="31" t="str">
        <f>IF(Aanbod!D38&gt;"",IF(EXACT(AK23,0),IF(EXACT(Aanbod!D38, "pA"),Aanbod!E38,IF(EXACT(Aanbod!D38, "Gvg"),Aanbod!E38,IF(EXACT(Aanbod!D38, "Gvg-A"),Aanbod!E38,IF(EXACT(Aanbod!D38, "Gvg-B"),Aanbod!E38,0)))),0)," ")</f>
        <v xml:space="preserve"> </v>
      </c>
      <c r="BN23" s="31" t="str">
        <f>IF(Aanbod!D38&gt;"",IF($BL$203&gt;0,$BK$1/$BL$203*BL23,0)," ")</f>
        <v xml:space="preserve"> </v>
      </c>
      <c r="BO23" s="29" t="str">
        <f>IF(Aanbod!D38&gt;"",IF(BM23&gt;0,BN23/BM23," ")," ")</f>
        <v xml:space="preserve"> </v>
      </c>
      <c r="BQ23" s="26"/>
      <c r="BR23" s="30"/>
      <c r="BS23" s="31" t="str">
        <f>IF(Aanbod!D38&gt;"",IF(EXACT(AK23,0),IF(EXACT(Aanbod!D38, "pB"),Berekening!B23,IF(EXACT(Aanbod!D38, "Gvg"),Berekening!B23,IF(EXACT(Aanbod!D38, "Gvg-A"),Berekening!B23,IF(EXACT(Aanbod!D38, "Gvg-B"),Berekening!B23,0)))),0)," ")</f>
        <v xml:space="preserve"> </v>
      </c>
      <c r="BT23" s="31" t="str">
        <f>IF(Aanbod!D38&gt;"",IF(EXACT(AK23,0),IF(EXACT(Aanbod!D38, "pB"),Aanbod!E38,IF(EXACT(Aanbod!D38, "Gvg"),Aanbod!E38,IF(EXACT(Aanbod!D38, "Gvg-A"),Aanbod!E38,IF(EXACT(Aanbod!D38, "Gvg-B"),Aanbod!E38,0)))),0)," ")</f>
        <v xml:space="preserve"> </v>
      </c>
      <c r="BU23" s="31" t="str">
        <f>IF(Aanbod!D38&gt;"",IF($BS$203&gt;0,$BR$1/$BS$203*BS23,0)," ")</f>
        <v xml:space="preserve"> </v>
      </c>
      <c r="BV23" s="29" t="str">
        <f>IF(Aanbod!D38&gt;"",IF(BT23&gt;0,BU23/BT23," ")," ")</f>
        <v xml:space="preserve"> </v>
      </c>
      <c r="BX23" s="34" t="str">
        <f>IF(Aanbod!D38&gt;"",AI23-AK23+BB23+BH23+BN23+BU23," ")</f>
        <v xml:space="preserve"> </v>
      </c>
      <c r="BY23" s="35" t="str">
        <f>IF(Aanbod!D38&gt;"",IF((BX23-AF23)&gt;0,0,(BX23-AF23))," ")</f>
        <v xml:space="preserve"> </v>
      </c>
      <c r="BZ23" s="35" t="str">
        <f>IF(Aanbod!D38&gt;"",IF((BX23-AF23)&gt;0,(BX23-AF23),0)," ")</f>
        <v xml:space="preserve"> </v>
      </c>
      <c r="CA23" s="35" t="str">
        <f>IF(Aanbod!D38&gt;"",IF(BZ23&gt;0,(Berekening!H23+BB23)/BX23*BZ23,0)," ")</f>
        <v xml:space="preserve"> </v>
      </c>
      <c r="CB23" s="35" t="str">
        <f>IF(Aanbod!D38&gt;"",IF(BZ23&gt;0,(Berekening!N23+BH23)/BX23*BZ23,0)," ")</f>
        <v xml:space="preserve"> </v>
      </c>
      <c r="CC23" s="35" t="str">
        <f>IF(Aanbod!D38&gt;"",IF(BZ23&gt;0,(Berekening!T23+BN23)/BX23*BZ23,0)," ")</f>
        <v xml:space="preserve"> </v>
      </c>
      <c r="CD23" s="33" t="str">
        <f>IF(Aanbod!D38&gt;"",IF(BZ23&gt;0,Berekening!AA23/BX23*BZ23,0)," ")</f>
        <v xml:space="preserve"> </v>
      </c>
      <c r="CE23" s="35"/>
      <c r="CG23" s="9"/>
      <c r="CM23" s="36"/>
      <c r="CN23" s="5"/>
      <c r="CO23" s="5" t="str">
        <f>IF(Aanbod!D38&gt;"",IF(EXACT(BZ23,0),IF(EXACT(AK23,0),IF(EXACT(AE23, "pA"),AH23,IF(EXACT(AE23, "Gvg-A"),AH23,IF(EXACT(AE23, "Gvg"),AH23,0))),0),0)," ")</f>
        <v xml:space="preserve"> </v>
      </c>
      <c r="CP23" s="5" t="str">
        <f>IF(Aanbod!D38&gt;"",IF(EXACT(BZ23,0),IF(EXACT(AK23,0),IF(EXACT(AE23, "pA"),AF23,IF(EXACT(AE23, "Gvg-A"),AF23,IF(EXACT(AE23, "Gvg"),AF23,0))),0),0)," ")</f>
        <v xml:space="preserve"> </v>
      </c>
      <c r="CQ23" s="5" t="str">
        <f>IF(Aanbod!D38&gt;"",IF($CO$203&gt;0,$CN$1/$CO$203*CO23,0)," ")</f>
        <v xml:space="preserve"> </v>
      </c>
      <c r="CR23" s="29" t="str">
        <f>IF(Aanbod!D38&gt;"",IF(CP23&gt;0,CQ23/CP23," ")," ")</f>
        <v xml:space="preserve"> </v>
      </c>
      <c r="CS23" s="5"/>
      <c r="CT23" s="5"/>
      <c r="CU23" s="5" t="str">
        <f>IF(Aanbod!D38&gt;"",IF(EXACT(BZ23,0),IF(EXACT(AK23,0),IF(EXACT(AE23, "pB"),AH23,IF(EXACT(AE23, "Gvg-B"),AH23,IF(EXACT(AE23, "Gvg"),AH23,0))),0),0)," ")</f>
        <v xml:space="preserve"> </v>
      </c>
      <c r="CV23" s="5" t="str">
        <f>IF(Aanbod!D38&gt;"",IF(EXACT(BZ23,0),IF(EXACT(AK23,0),IF(EXACT(AE23, "pB"),AF23,IF(EXACT(AE23, "Gvg-B"),AF23,IF(EXACT(AE23, "Gvg"),AF23,0))),0),0)," ")</f>
        <v xml:space="preserve"> </v>
      </c>
      <c r="CW23" s="9" t="str">
        <f>IF(Aanbod!D38&gt;"",IF($CU$203&gt;0,$CT$1/$CU$203*CU23,0)," ")</f>
        <v xml:space="preserve"> </v>
      </c>
      <c r="CX23" s="10" t="str">
        <f>IF(Aanbod!D38&gt;"",IF(CV23&gt;0,CW23/CV23," ")," ")</f>
        <v xml:space="preserve"> </v>
      </c>
      <c r="CY23" s="26"/>
      <c r="CZ23" s="30"/>
      <c r="DA23" s="31" t="str">
        <f>IF(Aanbod!D38&gt;"",IF(EXACT(BZ23,0),IF(EXACT(AK23,0),IF(EXACT(AE23, "pA"),AH23,IF(EXACT(AE23, "Gvg"),AH23,IF(EXACT(AE23, "Gvg-A"),AH23,IF(EXACT(AE23, "Gvg-B"),AH23,0)))),0),0)," ")</f>
        <v xml:space="preserve"> </v>
      </c>
      <c r="DB23" s="31" t="str">
        <f>IF(Aanbod!D38&gt;"",IF(EXACT(BZ23,0),IF(EXACT(AK23,0),IF(EXACT(AE23, "pA"),AF23,IF(EXACT(AE23, "Gvg"),AF23,IF(EXACT(AE23, "Gvg-A"),AF23,IF(EXACT(AE23, "Gvg-B"),AF23,0)))),0),0)," ")</f>
        <v xml:space="preserve"> </v>
      </c>
      <c r="DC23" s="31" t="str">
        <f>IF(Aanbod!D38&gt;"",IF($DA$203&gt;0,$CZ$1/$DA$203*DA23,0)," ")</f>
        <v xml:space="preserve"> </v>
      </c>
      <c r="DD23" s="29" t="str">
        <f>IF(Aanbod!D38&gt;"",IF(DB23&gt;0,DC23/DB23," ")," ")</f>
        <v xml:space="preserve"> </v>
      </c>
      <c r="DF23" s="26"/>
      <c r="DG23" s="30"/>
      <c r="DH23" s="31" t="str">
        <f>IF(Aanbod!D38&gt;"",IF(EXACT(BZ23,0),IF(EXACT(AK23,0),IF(EXACT(AE23, "pB"),AH23,IF(EXACT(AE23, "Gvg"),AH23,IF(EXACT(AE23, "Gvg-A"),AH23,IF(EXACT(AE23, "Gvg-B"),AH23,0)))),0),0)," ")</f>
        <v xml:space="preserve"> </v>
      </c>
      <c r="DI23" s="31" t="str">
        <f>IF(Aanbod!D38&gt;"",IF(EXACT(BZ23,0),IF(EXACT(AK23,0),IF(EXACT(AE23, "pB"),AF23,IF(EXACT(AE23, "Gvg"),AF23,IF(EXACT(AE23, "Gvg-A"),AF23,IF(EXACT(AE23, "Gvg-B"),AF23,0)))),0),0)," ")</f>
        <v xml:space="preserve"> </v>
      </c>
      <c r="DJ23" s="31" t="str">
        <f>IF(Aanbod!D38&gt;"",IF($DH$203&gt;0,$DG$1/$DH$203*DH23,0)," ")</f>
        <v xml:space="preserve"> </v>
      </c>
      <c r="DK23" s="29" t="str">
        <f>IF(Aanbod!D38&gt;"",IF(DI23&gt;0,DJ23/DI23," ")," ")</f>
        <v xml:space="preserve"> </v>
      </c>
      <c r="DM23" s="37" t="str">
        <f>IF(Aanbod!D38&gt;"",BX23-BZ23+CQ23+CW23+DC23+DJ23," ")</f>
        <v xml:space="preserve"> </v>
      </c>
      <c r="DN23" s="35" t="str">
        <f>IF(Aanbod!D38&gt;"",IF((DM23-AF23)&gt;0,(DM23-AF23),0)," ")</f>
        <v xml:space="preserve"> </v>
      </c>
      <c r="DO23" s="35" t="str">
        <f>IF(Aanbod!D38&gt;"",IF(DN23&gt;0,(Berekening!H23+BB23+CQ23)/DM23*DN23,0)," ")</f>
        <v xml:space="preserve"> </v>
      </c>
      <c r="DP23" s="35" t="str">
        <f>IF(Aanbod!D38&gt;"",IF(DN23&gt;0,(Berekening!N23+BH23+CW23)/DM23*DN23,0)," ")</f>
        <v xml:space="preserve"> </v>
      </c>
      <c r="DQ23" s="35" t="str">
        <f>IF(Aanbod!D38&gt;"",IF(DN23&gt;0,(Berekening!T23+BN23+DC23)/DM23*DN23,0)," ")</f>
        <v xml:space="preserve"> </v>
      </c>
      <c r="DR23" s="33" t="str">
        <f>IF(Aanbod!D38&gt;"",IF(DN23&gt;0,(Berekening!AA23+BU23+DJ23)/DM23*DN23,0)," ")</f>
        <v xml:space="preserve"> </v>
      </c>
      <c r="DS23" s="35"/>
      <c r="DT23" s="38" t="str">
        <f>IF(Aanbod!D38&gt;"",ROUND((DM23-DN23),2)," ")</f>
        <v xml:space="preserve"> </v>
      </c>
      <c r="DU23" s="38" t="str">
        <f>IF(Aanbod!D38&gt;"",IF(DT23=C23,0.01,DT23),"")</f>
        <v/>
      </c>
      <c r="DV23" s="39" t="str">
        <f>IF(Aanbod!D38&gt;"",RANK(DU23,$DU$2:$DU$201) + COUNTIF($DU$2:DU23,DU23) -1," ")</f>
        <v xml:space="preserve"> </v>
      </c>
      <c r="DW23" s="35" t="str">
        <f>IF(Aanbod!D38&gt;"",IF($DV$203&lt;0,IF(DV23&lt;=ABS($DV$203),0.01,0),IF(DV23&lt;=ABS($DV$203),-0.01,0))," ")</f>
        <v xml:space="preserve"> </v>
      </c>
      <c r="DX23" s="35"/>
      <c r="DY23" s="28" t="str">
        <f>IF(Aanbod!D38&gt;"",DT23+DW23," ")</f>
        <v xml:space="preserve"> </v>
      </c>
    </row>
    <row r="24" spans="1:129" x14ac:dyDescent="0.25">
      <c r="A24" s="26" t="str">
        <f>Aanbod!A39</f>
        <v/>
      </c>
      <c r="B24" s="27" t="str">
        <f>IF(Aanbod!D39&gt;"",IF(EXACT(Aanbod!F39, "Preferent"),Aanbod!E39*2,IF(EXACT(Aanbod!F39, "Concurrent"),Aanbod!E39,0))," ")</f>
        <v xml:space="preserve"> </v>
      </c>
      <c r="C24" s="28" t="str">
        <f>IF(Aanbod!E39&gt;0,Aanbod!E39," ")</f>
        <v xml:space="preserve"> </v>
      </c>
      <c r="D24" s="5"/>
      <c r="E24" s="5"/>
      <c r="F24" s="5" t="str">
        <f>IF(Aanbod!D39&gt;"",IF(EXACT(Aanbod!D39, "pA"),Berekening!B24,IF(EXACT(Aanbod!D39, "Gvg-A"),Berekening!B24,IF(EXACT(Aanbod!D39, "Gvg"),Berekening!B24,0)))," ")</f>
        <v xml:space="preserve"> </v>
      </c>
      <c r="G24" s="5" t="str">
        <f>IF(Aanbod!D39&gt;"",IF(EXACT(Aanbod!D39, "pA"),Aanbod!E39,IF(EXACT(Aanbod!D39, "Gvg-A"),Aanbod!E39,IF(EXACT(Aanbod!D39, "Gvg"),Aanbod!E39,0)))," ")</f>
        <v xml:space="preserve"> </v>
      </c>
      <c r="H24" s="5" t="str">
        <f>IF(Aanbod!D39&gt;"",IF($F$203&gt;0,$E$1/$F$203*F24,0)," ")</f>
        <v xml:space="preserve"> </v>
      </c>
      <c r="I24" s="29" t="str">
        <f>IF(Aanbod!D39&gt;"",IF(G24&gt;0,H24/G24," ")," ")</f>
        <v xml:space="preserve"> </v>
      </c>
      <c r="J24" s="5"/>
      <c r="K24" s="5"/>
      <c r="L24" s="5" t="str">
        <f>IF(Aanbod!D39&gt;"",IF(EXACT(Aanbod!D39, "pB"),Berekening!B24,IF(EXACT(Aanbod!D39, "Gvg-B"),Berekening!B24,IF(EXACT(Aanbod!D39, "Gvg"),Berekening!B24,0)))," ")</f>
        <v xml:space="preserve"> </v>
      </c>
      <c r="M24" s="5" t="str">
        <f>IF(Aanbod!D39&gt;"",IF(EXACT(Aanbod!D39, "pB"),Aanbod!E39,IF(EXACT(Aanbod!D39, "Gvg-B"),Aanbod!E39,IF(EXACT(Aanbod!D39, "Gvg"),Aanbod!E39,0)))," ")</f>
        <v xml:space="preserve"> </v>
      </c>
      <c r="N24" s="9" t="str">
        <f>IF(Aanbod!D39&gt;"",IF($L$203&gt;0,$K$1/$L$203*L24,0)," ")</f>
        <v xml:space="preserve"> </v>
      </c>
      <c r="O24" s="10" t="str">
        <f>IF(Aanbod!D39&gt;"",IF(M24&gt;0,N24/M24," ")," ")</f>
        <v xml:space="preserve"> </v>
      </c>
      <c r="P24" s="26"/>
      <c r="Q24" s="30"/>
      <c r="R24" s="31" t="str">
        <f>IF(Aanbod!D39&gt;"",IF(EXACT(Aanbod!D39, "pA"),Berekening!B24,IF(EXACT(Aanbod!D39, "Gvg"),Berekening!B24,IF(EXACT(Aanbod!D39, "Gvg-A"),Berekening!B24,IF(EXACT(Aanbod!D39, "Gvg-B"),Berekening!B24,0))))," ")</f>
        <v xml:space="preserve"> </v>
      </c>
      <c r="S24" s="31" t="str">
        <f>IF(Aanbod!D39&gt;"",IF(EXACT(Aanbod!D39, "pA"),Aanbod!E39,IF(EXACT(Aanbod!D39, "Gvg"),Aanbod!E39,IF(EXACT(Aanbod!D39, "Gvg-A"),Aanbod!E39,IF(EXACT(Aanbod!D39, "Gvg-B"),Aanbod!E39,0))))," ")</f>
        <v xml:space="preserve"> </v>
      </c>
      <c r="T24" s="31" t="str">
        <f>IF(Aanbod!D39&gt;"",IF($R$203&gt;0,$Q$1/$R$203*R24,0)," ")</f>
        <v xml:space="preserve"> </v>
      </c>
      <c r="U24" s="29" t="str">
        <f>IF(Aanbod!D39&gt;"",IF(S24&gt;0,T24/S24," ")," ")</f>
        <v xml:space="preserve"> </v>
      </c>
      <c r="W24" s="26"/>
      <c r="X24" s="30"/>
      <c r="Y24" s="31" t="str">
        <f>IF(Aanbod!D39&gt;"",IF(EXACT(Aanbod!D39, "pB"),Berekening!B24,IF(EXACT(Aanbod!D39, "Gvg"),Berekening!B24,IF(EXACT(Aanbod!D39, "Gvg-A"),Berekening!B24,IF(EXACT(Aanbod!D39, "Gvg-B"),Berekening!B24,0))))," ")</f>
        <v xml:space="preserve"> </v>
      </c>
      <c r="Z24" s="31" t="str">
        <f>IF(Aanbod!D39&gt;"",IF(EXACT(Aanbod!D39, "pB"),Aanbod!E39,IF(EXACT(Aanbod!D39, "Gvg"),Aanbod!E39,IF(EXACT(Aanbod!D39, "Gvg-A"),Aanbod!E39,IF(EXACT(Aanbod!D39, "Gvg-B"),Aanbod!E39,0))))," ")</f>
        <v xml:space="preserve"> </v>
      </c>
      <c r="AA24" s="31" t="str">
        <f>IF(Aanbod!D39&gt;"",IF($Y$203&gt;0,$X$1/$Y$203*Y24,0)," ")</f>
        <v xml:space="preserve"> </v>
      </c>
      <c r="AB24" s="29" t="str">
        <f>IF(Aanbod!D39&gt;"",IF(Z24&gt;0,AA24/Z24," ")," ")</f>
        <v xml:space="preserve"> </v>
      </c>
      <c r="AC24" s="32"/>
      <c r="AD24" s="26" t="str">
        <f>IF(Aanbod!D39&gt;"",ROW(AE24)-1," ")</f>
        <v xml:space="preserve"> </v>
      </c>
      <c r="AE24" t="str">
        <f>IF(Aanbod!D39&gt;"",Aanbod!D39," ")</f>
        <v xml:space="preserve"> </v>
      </c>
      <c r="AF24" s="9" t="str">
        <f>IF(Aanbod!D39&gt;"",Aanbod!E39," ")</f>
        <v xml:space="preserve"> </v>
      </c>
      <c r="AG24" t="str">
        <f>IF(Aanbod!D39&gt;"",Aanbod!F39," ")</f>
        <v xml:space="preserve"> </v>
      </c>
      <c r="AH24" s="33" t="str">
        <f>IF(Aanbod!D39&gt;"",Berekening!B24," ")</f>
        <v xml:space="preserve"> </v>
      </c>
      <c r="AI24" s="34" t="str">
        <f>IF(Aanbod!D39&gt;"",Berekening!H24+Berekening!N24+Berekening!T24+Berekening!AA24," ")</f>
        <v xml:space="preserve"> </v>
      </c>
      <c r="AJ24" s="35" t="str">
        <f>IF(Aanbod!D39&gt;"",IF((AI24-AF24)&gt;0,0,(AI24-AF24))," ")</f>
        <v xml:space="preserve"> </v>
      </c>
      <c r="AK24" s="35" t="str">
        <f>IF(Aanbod!D39&gt;"",IF((AI24-AF24)&gt;0,(AI24-AF24),0)," ")</f>
        <v xml:space="preserve"> </v>
      </c>
      <c r="AL24" s="35" t="str">
        <f>IF(Aanbod!D39&gt;"",IF(AK24&gt;0,Berekening!H24/AI24*AK24,0)," ")</f>
        <v xml:space="preserve"> </v>
      </c>
      <c r="AM24" s="35" t="str">
        <f>IF(Aanbod!D39&gt;"",IF(AK24&gt;0,Berekening!N24/AI24*AK24,0)," ")</f>
        <v xml:space="preserve"> </v>
      </c>
      <c r="AN24" s="35" t="str">
        <f>IF(Aanbod!D39&gt;"",IF(AK24&gt;0,Berekening!T24/AI24*AK24,0)," ")</f>
        <v xml:space="preserve"> </v>
      </c>
      <c r="AO24" s="33" t="str">
        <f>IF(Aanbod!D39&gt;"",IF(AK24&gt;0,Berekening!AA24/AI24*AK24,0)," ")</f>
        <v xml:space="preserve"> </v>
      </c>
      <c r="AR24" s="9"/>
      <c r="AS24" s="9"/>
      <c r="AT24" s="9"/>
      <c r="AU24" s="9"/>
      <c r="AX24" s="36"/>
      <c r="AY24" s="5"/>
      <c r="AZ24" s="5" t="str">
        <f>IF(Aanbod!D39&gt;"",IF(EXACT(AK24,0),IF(EXACT(Aanbod!D39, "pA"),Berekening!B24,IF(EXACT(Aanbod!D39, "Gvg-A"),Berekening!B24,IF(EXACT(Aanbod!D39, "Gvg"),Berekening!B24,0))),0)," ")</f>
        <v xml:space="preserve"> </v>
      </c>
      <c r="BA24" s="5" t="str">
        <f>IF(Aanbod!D39&gt;"",IF(EXACT(AK24,0),IF(EXACT(Aanbod!D39, "pA"),Aanbod!E39,IF(EXACT(Aanbod!D39, "Gvg-A"),Aanbod!E39,IF(EXACT(Aanbod!D39, "Gvg"),Aanbod!E39,0))),0)," ")</f>
        <v xml:space="preserve"> </v>
      </c>
      <c r="BB24" s="5" t="str">
        <f>IF(Aanbod!D39&gt;"",IF($AZ$203&gt;0,$AY$1/$AZ$203*AZ24,0)," ")</f>
        <v xml:space="preserve"> </v>
      </c>
      <c r="BC24" s="29" t="str">
        <f>IF(Aanbod!D39&gt;"",IF(BA24&gt;0,BB24/BA24," ")," ")</f>
        <v xml:space="preserve"> </v>
      </c>
      <c r="BD24" s="5"/>
      <c r="BE24" s="5"/>
      <c r="BF24" s="5" t="str">
        <f>IF(Aanbod!D39&gt;"",IF(EXACT(AK24,0),IF(EXACT(Aanbod!D39, "pB"),Berekening!B24,IF(EXACT(Aanbod!D39, "Gvg-B"),Berekening!B24,IF(EXACT(Aanbod!D39, "Gvg"),Berekening!B24,0))),0)," ")</f>
        <v xml:space="preserve"> </v>
      </c>
      <c r="BG24" s="5" t="str">
        <f>IF(Aanbod!D39&gt;"",IF(EXACT(AK24,0),IF(EXACT(Aanbod!D39, "pB"),Aanbod!E39,IF(EXACT(Aanbod!D39, "Gvg-B"),Aanbod!E39,IF(EXACT(Aanbod!D39, "Gvg"),Aanbod!E39,0))),0)," ")</f>
        <v xml:space="preserve"> </v>
      </c>
      <c r="BH24" s="9" t="str">
        <f>IF(Aanbod!D39&gt;"",IF($BF$203&gt;0,$BE$1/$BF$203*BF24,0)," ")</f>
        <v xml:space="preserve"> </v>
      </c>
      <c r="BI24" s="10" t="str">
        <f>IF(Aanbod!D39&gt;"",IF(BG24&gt;0,BH24/BG24," ")," ")</f>
        <v xml:space="preserve"> </v>
      </c>
      <c r="BJ24" s="26"/>
      <c r="BK24" s="30"/>
      <c r="BL24" s="31" t="str">
        <f>IF(Aanbod!D39&gt;"",IF(EXACT(AK24,0),IF(EXACT(Aanbod!D39, "pA"),Berekening!B24,IF(EXACT(Aanbod!D39, "Gvg"),Berekening!B24,IF(EXACT(Aanbod!D39, "Gvg-A"),Berekening!B24,IF(EXACT(Aanbod!D39, "Gvg-B"),Berekening!B24,0)))),0)," ")</f>
        <v xml:space="preserve"> </v>
      </c>
      <c r="BM24" s="31" t="str">
        <f>IF(Aanbod!D39&gt;"",IF(EXACT(AK24,0),IF(EXACT(Aanbod!D39, "pA"),Aanbod!E39,IF(EXACT(Aanbod!D39, "Gvg"),Aanbod!E39,IF(EXACT(Aanbod!D39, "Gvg-A"),Aanbod!E39,IF(EXACT(Aanbod!D39, "Gvg-B"),Aanbod!E39,0)))),0)," ")</f>
        <v xml:space="preserve"> </v>
      </c>
      <c r="BN24" s="31" t="str">
        <f>IF(Aanbod!D39&gt;"",IF($BL$203&gt;0,$BK$1/$BL$203*BL24,0)," ")</f>
        <v xml:space="preserve"> </v>
      </c>
      <c r="BO24" s="29" t="str">
        <f>IF(Aanbod!D39&gt;"",IF(BM24&gt;0,BN24/BM24," ")," ")</f>
        <v xml:space="preserve"> </v>
      </c>
      <c r="BQ24" s="26"/>
      <c r="BR24" s="30"/>
      <c r="BS24" s="31" t="str">
        <f>IF(Aanbod!D39&gt;"",IF(EXACT(AK24,0),IF(EXACT(Aanbod!D39, "pB"),Berekening!B24,IF(EXACT(Aanbod!D39, "Gvg"),Berekening!B24,IF(EXACT(Aanbod!D39, "Gvg-A"),Berekening!B24,IF(EXACT(Aanbod!D39, "Gvg-B"),Berekening!B24,0)))),0)," ")</f>
        <v xml:space="preserve"> </v>
      </c>
      <c r="BT24" s="31" t="str">
        <f>IF(Aanbod!D39&gt;"",IF(EXACT(AK24,0),IF(EXACT(Aanbod!D39, "pB"),Aanbod!E39,IF(EXACT(Aanbod!D39, "Gvg"),Aanbod!E39,IF(EXACT(Aanbod!D39, "Gvg-A"),Aanbod!E39,IF(EXACT(Aanbod!D39, "Gvg-B"),Aanbod!E39,0)))),0)," ")</f>
        <v xml:space="preserve"> </v>
      </c>
      <c r="BU24" s="31" t="str">
        <f>IF(Aanbod!D39&gt;"",IF($BS$203&gt;0,$BR$1/$BS$203*BS24,0)," ")</f>
        <v xml:space="preserve"> </v>
      </c>
      <c r="BV24" s="29" t="str">
        <f>IF(Aanbod!D39&gt;"",IF(BT24&gt;0,BU24/BT24," ")," ")</f>
        <v xml:space="preserve"> </v>
      </c>
      <c r="BX24" s="34" t="str">
        <f>IF(Aanbod!D39&gt;"",AI24-AK24+BB24+BH24+BN24+BU24," ")</f>
        <v xml:space="preserve"> </v>
      </c>
      <c r="BY24" s="35" t="str">
        <f>IF(Aanbod!D39&gt;"",IF((BX24-AF24)&gt;0,0,(BX24-AF24))," ")</f>
        <v xml:space="preserve"> </v>
      </c>
      <c r="BZ24" s="35" t="str">
        <f>IF(Aanbod!D39&gt;"",IF((BX24-AF24)&gt;0,(BX24-AF24),0)," ")</f>
        <v xml:space="preserve"> </v>
      </c>
      <c r="CA24" s="35" t="str">
        <f>IF(Aanbod!D39&gt;"",IF(BZ24&gt;0,(Berekening!H24+BB24)/BX24*BZ24,0)," ")</f>
        <v xml:space="preserve"> </v>
      </c>
      <c r="CB24" s="35" t="str">
        <f>IF(Aanbod!D39&gt;"",IF(BZ24&gt;0,(Berekening!N24+BH24)/BX24*BZ24,0)," ")</f>
        <v xml:space="preserve"> </v>
      </c>
      <c r="CC24" s="35" t="str">
        <f>IF(Aanbod!D39&gt;"",IF(BZ24&gt;0,(Berekening!T24+BN24)/BX24*BZ24,0)," ")</f>
        <v xml:space="preserve"> </v>
      </c>
      <c r="CD24" s="33" t="str">
        <f>IF(Aanbod!D39&gt;"",IF(BZ24&gt;0,Berekening!AA24/BX24*BZ24,0)," ")</f>
        <v xml:space="preserve"> </v>
      </c>
      <c r="CE24" s="35"/>
      <c r="CG24" s="9"/>
      <c r="CM24" s="36"/>
      <c r="CN24" s="5"/>
      <c r="CO24" s="5" t="str">
        <f>IF(Aanbod!D39&gt;"",IF(EXACT(BZ24,0),IF(EXACT(AK24,0),IF(EXACT(AE24, "pA"),AH24,IF(EXACT(AE24, "Gvg-A"),AH24,IF(EXACT(AE24, "Gvg"),AH24,0))),0),0)," ")</f>
        <v xml:space="preserve"> </v>
      </c>
      <c r="CP24" s="5" t="str">
        <f>IF(Aanbod!D39&gt;"",IF(EXACT(BZ24,0),IF(EXACT(AK24,0),IF(EXACT(AE24, "pA"),AF24,IF(EXACT(AE24, "Gvg-A"),AF24,IF(EXACT(AE24, "Gvg"),AF24,0))),0),0)," ")</f>
        <v xml:space="preserve"> </v>
      </c>
      <c r="CQ24" s="5" t="str">
        <f>IF(Aanbod!D39&gt;"",IF($CO$203&gt;0,$CN$1/$CO$203*CO24,0)," ")</f>
        <v xml:space="preserve"> </v>
      </c>
      <c r="CR24" s="29" t="str">
        <f>IF(Aanbod!D39&gt;"",IF(CP24&gt;0,CQ24/CP24," ")," ")</f>
        <v xml:space="preserve"> </v>
      </c>
      <c r="CS24" s="5"/>
      <c r="CT24" s="5"/>
      <c r="CU24" s="5" t="str">
        <f>IF(Aanbod!D39&gt;"",IF(EXACT(BZ24,0),IF(EXACT(AK24,0),IF(EXACT(AE24, "pB"),AH24,IF(EXACT(AE24, "Gvg-B"),AH24,IF(EXACT(AE24, "Gvg"),AH24,0))),0),0)," ")</f>
        <v xml:space="preserve"> </v>
      </c>
      <c r="CV24" s="5" t="str">
        <f>IF(Aanbod!D39&gt;"",IF(EXACT(BZ24,0),IF(EXACT(AK24,0),IF(EXACT(AE24, "pB"),AF24,IF(EXACT(AE24, "Gvg-B"),AF24,IF(EXACT(AE24, "Gvg"),AF24,0))),0),0)," ")</f>
        <v xml:space="preserve"> </v>
      </c>
      <c r="CW24" s="9" t="str">
        <f>IF(Aanbod!D39&gt;"",IF($CU$203&gt;0,$CT$1/$CU$203*CU24,0)," ")</f>
        <v xml:space="preserve"> </v>
      </c>
      <c r="CX24" s="10" t="str">
        <f>IF(Aanbod!D39&gt;"",IF(CV24&gt;0,CW24/CV24," ")," ")</f>
        <v xml:space="preserve"> </v>
      </c>
      <c r="CY24" s="26"/>
      <c r="CZ24" s="30"/>
      <c r="DA24" s="31" t="str">
        <f>IF(Aanbod!D39&gt;"",IF(EXACT(BZ24,0),IF(EXACT(AK24,0),IF(EXACT(AE24, "pA"),AH24,IF(EXACT(AE24, "Gvg"),AH24,IF(EXACT(AE24, "Gvg-A"),AH24,IF(EXACT(AE24, "Gvg-B"),AH24,0)))),0),0)," ")</f>
        <v xml:space="preserve"> </v>
      </c>
      <c r="DB24" s="31" t="str">
        <f>IF(Aanbod!D39&gt;"",IF(EXACT(BZ24,0),IF(EXACT(AK24,0),IF(EXACT(AE24, "pA"),AF24,IF(EXACT(AE24, "Gvg"),AF24,IF(EXACT(AE24, "Gvg-A"),AF24,IF(EXACT(AE24, "Gvg-B"),AF24,0)))),0),0)," ")</f>
        <v xml:space="preserve"> </v>
      </c>
      <c r="DC24" s="31" t="str">
        <f>IF(Aanbod!D39&gt;"",IF($DA$203&gt;0,$CZ$1/$DA$203*DA24,0)," ")</f>
        <v xml:space="preserve"> </v>
      </c>
      <c r="DD24" s="29" t="str">
        <f>IF(Aanbod!D39&gt;"",IF(DB24&gt;0,DC24/DB24," ")," ")</f>
        <v xml:space="preserve"> </v>
      </c>
      <c r="DF24" s="26"/>
      <c r="DG24" s="30"/>
      <c r="DH24" s="31" t="str">
        <f>IF(Aanbod!D39&gt;"",IF(EXACT(BZ24,0),IF(EXACT(AK24,0),IF(EXACT(AE24, "pB"),AH24,IF(EXACT(AE24, "Gvg"),AH24,IF(EXACT(AE24, "Gvg-A"),AH24,IF(EXACT(AE24, "Gvg-B"),AH24,0)))),0),0)," ")</f>
        <v xml:space="preserve"> </v>
      </c>
      <c r="DI24" s="31" t="str">
        <f>IF(Aanbod!D39&gt;"",IF(EXACT(BZ24,0),IF(EXACT(AK24,0),IF(EXACT(AE24, "pB"),AF24,IF(EXACT(AE24, "Gvg"),AF24,IF(EXACT(AE24, "Gvg-A"),AF24,IF(EXACT(AE24, "Gvg-B"),AF24,0)))),0),0)," ")</f>
        <v xml:space="preserve"> </v>
      </c>
      <c r="DJ24" s="31" t="str">
        <f>IF(Aanbod!D39&gt;"",IF($DH$203&gt;0,$DG$1/$DH$203*DH24,0)," ")</f>
        <v xml:space="preserve"> </v>
      </c>
      <c r="DK24" s="29" t="str">
        <f>IF(Aanbod!D39&gt;"",IF(DI24&gt;0,DJ24/DI24," ")," ")</f>
        <v xml:space="preserve"> </v>
      </c>
      <c r="DM24" s="37" t="str">
        <f>IF(Aanbod!D39&gt;"",BX24-BZ24+CQ24+CW24+DC24+DJ24," ")</f>
        <v xml:space="preserve"> </v>
      </c>
      <c r="DN24" s="35" t="str">
        <f>IF(Aanbod!D39&gt;"",IF((DM24-AF24)&gt;0,(DM24-AF24),0)," ")</f>
        <v xml:space="preserve"> </v>
      </c>
      <c r="DO24" s="35" t="str">
        <f>IF(Aanbod!D39&gt;"",IF(DN24&gt;0,(Berekening!H24+BB24+CQ24)/DM24*DN24,0)," ")</f>
        <v xml:space="preserve"> </v>
      </c>
      <c r="DP24" s="35" t="str">
        <f>IF(Aanbod!D39&gt;"",IF(DN24&gt;0,(Berekening!N24+BH24+CW24)/DM24*DN24,0)," ")</f>
        <v xml:space="preserve"> </v>
      </c>
      <c r="DQ24" s="35" t="str">
        <f>IF(Aanbod!D39&gt;"",IF(DN24&gt;0,(Berekening!T24+BN24+DC24)/DM24*DN24,0)," ")</f>
        <v xml:space="preserve"> </v>
      </c>
      <c r="DR24" s="33" t="str">
        <f>IF(Aanbod!D39&gt;"",IF(DN24&gt;0,(Berekening!AA24+BU24+DJ24)/DM24*DN24,0)," ")</f>
        <v xml:space="preserve"> </v>
      </c>
      <c r="DS24" s="35"/>
      <c r="DT24" s="38" t="str">
        <f>IF(Aanbod!D39&gt;"",ROUND((DM24-DN24),2)," ")</f>
        <v xml:space="preserve"> </v>
      </c>
      <c r="DU24" s="38" t="str">
        <f>IF(Aanbod!D39&gt;"",IF(DT24=C24,0.01,DT24),"")</f>
        <v/>
      </c>
      <c r="DV24" s="39" t="str">
        <f>IF(Aanbod!D39&gt;"",RANK(DU24,$DU$2:$DU$201) + COUNTIF($DU$2:DU24,DU24) -1," ")</f>
        <v xml:space="preserve"> </v>
      </c>
      <c r="DW24" s="35" t="str">
        <f>IF(Aanbod!D39&gt;"",IF($DV$203&lt;0,IF(DV24&lt;=ABS($DV$203),0.01,0),IF(DV24&lt;=ABS($DV$203),-0.01,0))," ")</f>
        <v xml:space="preserve"> </v>
      </c>
      <c r="DX24" s="35"/>
      <c r="DY24" s="28" t="str">
        <f>IF(Aanbod!D39&gt;"",DT24+DW24," ")</f>
        <v xml:space="preserve"> </v>
      </c>
    </row>
    <row r="25" spans="1:129" x14ac:dyDescent="0.25">
      <c r="A25" s="26" t="str">
        <f>Aanbod!A40</f>
        <v/>
      </c>
      <c r="B25" s="27" t="str">
        <f>IF(Aanbod!D40&gt;"",IF(EXACT(Aanbod!F40, "Preferent"),Aanbod!E40*2,IF(EXACT(Aanbod!F40, "Concurrent"),Aanbod!E40,0))," ")</f>
        <v xml:space="preserve"> </v>
      </c>
      <c r="C25" s="28" t="str">
        <f>IF(Aanbod!E40&gt;0,Aanbod!E40," ")</f>
        <v xml:space="preserve"> </v>
      </c>
      <c r="D25" s="5"/>
      <c r="E25" s="5"/>
      <c r="F25" s="5" t="str">
        <f>IF(Aanbod!D40&gt;"",IF(EXACT(Aanbod!D40, "pA"),Berekening!B25,IF(EXACT(Aanbod!D40, "Gvg-A"),Berekening!B25,IF(EXACT(Aanbod!D40, "Gvg"),Berekening!B25,0)))," ")</f>
        <v xml:space="preserve"> </v>
      </c>
      <c r="G25" s="5" t="str">
        <f>IF(Aanbod!D40&gt;"",IF(EXACT(Aanbod!D40, "pA"),Aanbod!E40,IF(EXACT(Aanbod!D40, "Gvg-A"),Aanbod!E40,IF(EXACT(Aanbod!D40, "Gvg"),Aanbod!E40,0)))," ")</f>
        <v xml:space="preserve"> </v>
      </c>
      <c r="H25" s="5" t="str">
        <f>IF(Aanbod!D40&gt;"",IF($F$203&gt;0,$E$1/$F$203*F25,0)," ")</f>
        <v xml:space="preserve"> </v>
      </c>
      <c r="I25" s="29" t="str">
        <f>IF(Aanbod!D40&gt;"",IF(G25&gt;0,H25/G25," ")," ")</f>
        <v xml:space="preserve"> </v>
      </c>
      <c r="J25" s="5"/>
      <c r="K25" s="5"/>
      <c r="L25" s="5" t="str">
        <f>IF(Aanbod!D40&gt;"",IF(EXACT(Aanbod!D40, "pB"),Berekening!B25,IF(EXACT(Aanbod!D40, "Gvg-B"),Berekening!B25,IF(EXACT(Aanbod!D40, "Gvg"),Berekening!B25,0)))," ")</f>
        <v xml:space="preserve"> </v>
      </c>
      <c r="M25" s="5" t="str">
        <f>IF(Aanbod!D40&gt;"",IF(EXACT(Aanbod!D40, "pB"),Aanbod!E40,IF(EXACT(Aanbod!D40, "Gvg-B"),Aanbod!E40,IF(EXACT(Aanbod!D40, "Gvg"),Aanbod!E40,0)))," ")</f>
        <v xml:space="preserve"> </v>
      </c>
      <c r="N25" s="9" t="str">
        <f>IF(Aanbod!D40&gt;"",IF($L$203&gt;0,$K$1/$L$203*L25,0)," ")</f>
        <v xml:space="preserve"> </v>
      </c>
      <c r="O25" s="10" t="str">
        <f>IF(Aanbod!D40&gt;"",IF(M25&gt;0,N25/M25," ")," ")</f>
        <v xml:space="preserve"> </v>
      </c>
      <c r="P25" s="26"/>
      <c r="Q25" s="30"/>
      <c r="R25" s="31" t="str">
        <f>IF(Aanbod!D40&gt;"",IF(EXACT(Aanbod!D40, "pA"),Berekening!B25,IF(EXACT(Aanbod!D40, "Gvg"),Berekening!B25,IF(EXACT(Aanbod!D40, "Gvg-A"),Berekening!B25,IF(EXACT(Aanbod!D40, "Gvg-B"),Berekening!B25,0))))," ")</f>
        <v xml:space="preserve"> </v>
      </c>
      <c r="S25" s="31" t="str">
        <f>IF(Aanbod!D40&gt;"",IF(EXACT(Aanbod!D40, "pA"),Aanbod!E40,IF(EXACT(Aanbod!D40, "Gvg"),Aanbod!E40,IF(EXACT(Aanbod!D40, "Gvg-A"),Aanbod!E40,IF(EXACT(Aanbod!D40, "Gvg-B"),Aanbod!E40,0))))," ")</f>
        <v xml:space="preserve"> </v>
      </c>
      <c r="T25" s="31" t="str">
        <f>IF(Aanbod!D40&gt;"",IF($R$203&gt;0,$Q$1/$R$203*R25,0)," ")</f>
        <v xml:space="preserve"> </v>
      </c>
      <c r="U25" s="29" t="str">
        <f>IF(Aanbod!D40&gt;"",IF(S25&gt;0,T25/S25," ")," ")</f>
        <v xml:space="preserve"> </v>
      </c>
      <c r="W25" s="26"/>
      <c r="X25" s="30"/>
      <c r="Y25" s="31" t="str">
        <f>IF(Aanbod!D40&gt;"",IF(EXACT(Aanbod!D40, "pB"),Berekening!B25,IF(EXACT(Aanbod!D40, "Gvg"),Berekening!B25,IF(EXACT(Aanbod!D40, "Gvg-A"),Berekening!B25,IF(EXACT(Aanbod!D40, "Gvg-B"),Berekening!B25,0))))," ")</f>
        <v xml:space="preserve"> </v>
      </c>
      <c r="Z25" s="31" t="str">
        <f>IF(Aanbod!D40&gt;"",IF(EXACT(Aanbod!D40, "pB"),Aanbod!E40,IF(EXACT(Aanbod!D40, "Gvg"),Aanbod!E40,IF(EXACT(Aanbod!D40, "Gvg-A"),Aanbod!E40,IF(EXACT(Aanbod!D40, "Gvg-B"),Aanbod!E40,0))))," ")</f>
        <v xml:space="preserve"> </v>
      </c>
      <c r="AA25" s="31" t="str">
        <f>IF(Aanbod!D40&gt;"",IF($Y$203&gt;0,$X$1/$Y$203*Y25,0)," ")</f>
        <v xml:space="preserve"> </v>
      </c>
      <c r="AB25" s="29" t="str">
        <f>IF(Aanbod!D40&gt;"",IF(Z25&gt;0,AA25/Z25," ")," ")</f>
        <v xml:space="preserve"> </v>
      </c>
      <c r="AC25" s="32"/>
      <c r="AD25" s="26" t="str">
        <f>IF(Aanbod!D40&gt;"",ROW(AE25)-1," ")</f>
        <v xml:space="preserve"> </v>
      </c>
      <c r="AE25" t="str">
        <f>IF(Aanbod!D40&gt;"",Aanbod!D40," ")</f>
        <v xml:space="preserve"> </v>
      </c>
      <c r="AF25" s="9" t="str">
        <f>IF(Aanbod!D40&gt;"",Aanbod!E40," ")</f>
        <v xml:space="preserve"> </v>
      </c>
      <c r="AG25" t="str">
        <f>IF(Aanbod!D40&gt;"",Aanbod!F40," ")</f>
        <v xml:space="preserve"> </v>
      </c>
      <c r="AH25" s="33" t="str">
        <f>IF(Aanbod!D40&gt;"",Berekening!B25," ")</f>
        <v xml:space="preserve"> </v>
      </c>
      <c r="AI25" s="34" t="str">
        <f>IF(Aanbod!D40&gt;"",Berekening!H25+Berekening!N25+Berekening!T25+Berekening!AA25," ")</f>
        <v xml:space="preserve"> </v>
      </c>
      <c r="AJ25" s="35" t="str">
        <f>IF(Aanbod!D40&gt;"",IF((AI25-AF25)&gt;0,0,(AI25-AF25))," ")</f>
        <v xml:space="preserve"> </v>
      </c>
      <c r="AK25" s="35" t="str">
        <f>IF(Aanbod!D40&gt;"",IF((AI25-AF25)&gt;0,(AI25-AF25),0)," ")</f>
        <v xml:space="preserve"> </v>
      </c>
      <c r="AL25" s="35" t="str">
        <f>IF(Aanbod!D40&gt;"",IF(AK25&gt;0,Berekening!H25/AI25*AK25,0)," ")</f>
        <v xml:space="preserve"> </v>
      </c>
      <c r="AM25" s="35" t="str">
        <f>IF(Aanbod!D40&gt;"",IF(AK25&gt;0,Berekening!N25/AI25*AK25,0)," ")</f>
        <v xml:space="preserve"> </v>
      </c>
      <c r="AN25" s="35" t="str">
        <f>IF(Aanbod!D40&gt;"",IF(AK25&gt;0,Berekening!T25/AI25*AK25,0)," ")</f>
        <v xml:space="preserve"> </v>
      </c>
      <c r="AO25" s="33" t="str">
        <f>IF(Aanbod!D40&gt;"",IF(AK25&gt;0,Berekening!AA25/AI25*AK25,0)," ")</f>
        <v xml:space="preserve"> </v>
      </c>
      <c r="AX25" s="36"/>
      <c r="AY25" s="5"/>
      <c r="AZ25" s="5" t="str">
        <f>IF(Aanbod!D40&gt;"",IF(EXACT(AK25,0),IF(EXACT(Aanbod!D40, "pA"),Berekening!B25,IF(EXACT(Aanbod!D40, "Gvg-A"),Berekening!B25,IF(EXACT(Aanbod!D40, "Gvg"),Berekening!B25,0))),0)," ")</f>
        <v xml:space="preserve"> </v>
      </c>
      <c r="BA25" s="5" t="str">
        <f>IF(Aanbod!D40&gt;"",IF(EXACT(AK25,0),IF(EXACT(Aanbod!D40, "pA"),Aanbod!E40,IF(EXACT(Aanbod!D40, "Gvg-A"),Aanbod!E40,IF(EXACT(Aanbod!D40, "Gvg"),Aanbod!E40,0))),0)," ")</f>
        <v xml:space="preserve"> </v>
      </c>
      <c r="BB25" s="5" t="str">
        <f>IF(Aanbod!D40&gt;"",IF($AZ$203&gt;0,$AY$1/$AZ$203*AZ25,0)," ")</f>
        <v xml:space="preserve"> </v>
      </c>
      <c r="BC25" s="29" t="str">
        <f>IF(Aanbod!D40&gt;"",IF(BA25&gt;0,BB25/BA25," ")," ")</f>
        <v xml:space="preserve"> </v>
      </c>
      <c r="BD25" s="5"/>
      <c r="BE25" s="5"/>
      <c r="BF25" s="5" t="str">
        <f>IF(Aanbod!D40&gt;"",IF(EXACT(AK25,0),IF(EXACT(Aanbod!D40, "pB"),Berekening!B25,IF(EXACT(Aanbod!D40, "Gvg-B"),Berekening!B25,IF(EXACT(Aanbod!D40, "Gvg"),Berekening!B25,0))),0)," ")</f>
        <v xml:space="preserve"> </v>
      </c>
      <c r="BG25" s="5" t="str">
        <f>IF(Aanbod!D40&gt;"",IF(EXACT(AK25,0),IF(EXACT(Aanbod!D40, "pB"),Aanbod!E40,IF(EXACT(Aanbod!D40, "Gvg-B"),Aanbod!E40,IF(EXACT(Aanbod!D40, "Gvg"),Aanbod!E40,0))),0)," ")</f>
        <v xml:space="preserve"> </v>
      </c>
      <c r="BH25" s="9" t="str">
        <f>IF(Aanbod!D40&gt;"",IF($BF$203&gt;0,$BE$1/$BF$203*BF25,0)," ")</f>
        <v xml:space="preserve"> </v>
      </c>
      <c r="BI25" s="10" t="str">
        <f>IF(Aanbod!D40&gt;"",IF(BG25&gt;0,BH25/BG25," ")," ")</f>
        <v xml:space="preserve"> </v>
      </c>
      <c r="BJ25" s="26"/>
      <c r="BK25" s="30"/>
      <c r="BL25" s="31" t="str">
        <f>IF(Aanbod!D40&gt;"",IF(EXACT(AK25,0),IF(EXACT(Aanbod!D40, "pA"),Berekening!B25,IF(EXACT(Aanbod!D40, "Gvg"),Berekening!B25,IF(EXACT(Aanbod!D40, "Gvg-A"),Berekening!B25,IF(EXACT(Aanbod!D40, "Gvg-B"),Berekening!B25,0)))),0)," ")</f>
        <v xml:space="preserve"> </v>
      </c>
      <c r="BM25" s="31" t="str">
        <f>IF(Aanbod!D40&gt;"",IF(EXACT(AK25,0),IF(EXACT(Aanbod!D40, "pA"),Aanbod!E40,IF(EXACT(Aanbod!D40, "Gvg"),Aanbod!E40,IF(EXACT(Aanbod!D40, "Gvg-A"),Aanbod!E40,IF(EXACT(Aanbod!D40, "Gvg-B"),Aanbod!E40,0)))),0)," ")</f>
        <v xml:space="preserve"> </v>
      </c>
      <c r="BN25" s="31" t="str">
        <f>IF(Aanbod!D40&gt;"",IF($BL$203&gt;0,$BK$1/$BL$203*BL25,0)," ")</f>
        <v xml:space="preserve"> </v>
      </c>
      <c r="BO25" s="29" t="str">
        <f>IF(Aanbod!D40&gt;"",IF(BM25&gt;0,BN25/BM25," ")," ")</f>
        <v xml:space="preserve"> </v>
      </c>
      <c r="BQ25" s="26"/>
      <c r="BR25" s="30"/>
      <c r="BS25" s="31" t="str">
        <f>IF(Aanbod!D40&gt;"",IF(EXACT(AK25,0),IF(EXACT(Aanbod!D40, "pB"),Berekening!B25,IF(EXACT(Aanbod!D40, "Gvg"),Berekening!B25,IF(EXACT(Aanbod!D40, "Gvg-A"),Berekening!B25,IF(EXACT(Aanbod!D40, "Gvg-B"),Berekening!B25,0)))),0)," ")</f>
        <v xml:space="preserve"> </v>
      </c>
      <c r="BT25" s="31" t="str">
        <f>IF(Aanbod!D40&gt;"",IF(EXACT(AK25,0),IF(EXACT(Aanbod!D40, "pB"),Aanbod!E40,IF(EXACT(Aanbod!D40, "Gvg"),Aanbod!E40,IF(EXACT(Aanbod!D40, "Gvg-A"),Aanbod!E40,IF(EXACT(Aanbod!D40, "Gvg-B"),Aanbod!E40,0)))),0)," ")</f>
        <v xml:space="preserve"> </v>
      </c>
      <c r="BU25" s="31" t="str">
        <f>IF(Aanbod!D40&gt;"",IF($BS$203&gt;0,$BR$1/$BS$203*BS25,0)," ")</f>
        <v xml:space="preserve"> </v>
      </c>
      <c r="BV25" s="29" t="str">
        <f>IF(Aanbod!D40&gt;"",IF(BT25&gt;0,BU25/BT25," ")," ")</f>
        <v xml:space="preserve"> </v>
      </c>
      <c r="BX25" s="34" t="str">
        <f>IF(Aanbod!D40&gt;"",AI25-AK25+BB25+BH25+BN25+BU25," ")</f>
        <v xml:space="preserve"> </v>
      </c>
      <c r="BY25" s="35" t="str">
        <f>IF(Aanbod!D40&gt;"",IF((BX25-AF25)&gt;0,0,(BX25-AF25))," ")</f>
        <v xml:space="preserve"> </v>
      </c>
      <c r="BZ25" s="35" t="str">
        <f>IF(Aanbod!D40&gt;"",IF((BX25-AF25)&gt;0,(BX25-AF25),0)," ")</f>
        <v xml:space="preserve"> </v>
      </c>
      <c r="CA25" s="35" t="str">
        <f>IF(Aanbod!D40&gt;"",IF(BZ25&gt;0,(Berekening!H25+BB25)/BX25*BZ25,0)," ")</f>
        <v xml:space="preserve"> </v>
      </c>
      <c r="CB25" s="35" t="str">
        <f>IF(Aanbod!D40&gt;"",IF(BZ25&gt;0,(Berekening!N25+BH25)/BX25*BZ25,0)," ")</f>
        <v xml:space="preserve"> </v>
      </c>
      <c r="CC25" s="35" t="str">
        <f>IF(Aanbod!D40&gt;"",IF(BZ25&gt;0,(Berekening!T25+BN25)/BX25*BZ25,0)," ")</f>
        <v xml:space="preserve"> </v>
      </c>
      <c r="CD25" s="33" t="str">
        <f>IF(Aanbod!D40&gt;"",IF(BZ25&gt;0,Berekening!AA25/BX25*BZ25,0)," ")</f>
        <v xml:space="preserve"> </v>
      </c>
      <c r="CE25" s="35"/>
      <c r="CM25" s="36"/>
      <c r="CN25" s="5"/>
      <c r="CO25" s="5" t="str">
        <f>IF(Aanbod!D40&gt;"",IF(EXACT(BZ25,0),IF(EXACT(AK25,0),IF(EXACT(AE25, "pA"),AH25,IF(EXACT(AE25, "Gvg-A"),AH25,IF(EXACT(AE25, "Gvg"),AH25,0))),0),0)," ")</f>
        <v xml:space="preserve"> </v>
      </c>
      <c r="CP25" s="5" t="str">
        <f>IF(Aanbod!D40&gt;"",IF(EXACT(BZ25,0),IF(EXACT(AK25,0),IF(EXACT(AE25, "pA"),AF25,IF(EXACT(AE25, "Gvg-A"),AF25,IF(EXACT(AE25, "Gvg"),AF25,0))),0),0)," ")</f>
        <v xml:space="preserve"> </v>
      </c>
      <c r="CQ25" s="5" t="str">
        <f>IF(Aanbod!D40&gt;"",IF($CO$203&gt;0,$CN$1/$CO$203*CO25,0)," ")</f>
        <v xml:space="preserve"> </v>
      </c>
      <c r="CR25" s="29" t="str">
        <f>IF(Aanbod!D40&gt;"",IF(CP25&gt;0,CQ25/CP25," ")," ")</f>
        <v xml:space="preserve"> </v>
      </c>
      <c r="CS25" s="5"/>
      <c r="CT25" s="5"/>
      <c r="CU25" s="5" t="str">
        <f>IF(Aanbod!D40&gt;"",IF(EXACT(BZ25,0),IF(EXACT(AK25,0),IF(EXACT(AE25, "pB"),AH25,IF(EXACT(AE25, "Gvg-B"),AH25,IF(EXACT(AE25, "Gvg"),AH25,0))),0),0)," ")</f>
        <v xml:space="preserve"> </v>
      </c>
      <c r="CV25" s="5" t="str">
        <f>IF(Aanbod!D40&gt;"",IF(EXACT(BZ25,0),IF(EXACT(AK25,0),IF(EXACT(AE25, "pB"),AF25,IF(EXACT(AE25, "Gvg-B"),AF25,IF(EXACT(AE25, "Gvg"),AF25,0))),0),0)," ")</f>
        <v xml:space="preserve"> </v>
      </c>
      <c r="CW25" s="9" t="str">
        <f>IF(Aanbod!D40&gt;"",IF($CU$203&gt;0,$CT$1/$CU$203*CU25,0)," ")</f>
        <v xml:space="preserve"> </v>
      </c>
      <c r="CX25" s="10" t="str">
        <f>IF(Aanbod!D40&gt;"",IF(CV25&gt;0,CW25/CV25," ")," ")</f>
        <v xml:space="preserve"> </v>
      </c>
      <c r="CY25" s="26"/>
      <c r="CZ25" s="30"/>
      <c r="DA25" s="31" t="str">
        <f>IF(Aanbod!D40&gt;"",IF(EXACT(BZ25,0),IF(EXACT(AK25,0),IF(EXACT(AE25, "pA"),AH25,IF(EXACT(AE25, "Gvg"),AH25,IF(EXACT(AE25, "Gvg-A"),AH25,IF(EXACT(AE25, "Gvg-B"),AH25,0)))),0),0)," ")</f>
        <v xml:space="preserve"> </v>
      </c>
      <c r="DB25" s="31" t="str">
        <f>IF(Aanbod!D40&gt;"",IF(EXACT(BZ25,0),IF(EXACT(AK25,0),IF(EXACT(AE25, "pA"),AF25,IF(EXACT(AE25, "Gvg"),AF25,IF(EXACT(AE25, "Gvg-A"),AF25,IF(EXACT(AE25, "Gvg-B"),AF25,0)))),0),0)," ")</f>
        <v xml:space="preserve"> </v>
      </c>
      <c r="DC25" s="31" t="str">
        <f>IF(Aanbod!D40&gt;"",IF($DA$203&gt;0,$CZ$1/$DA$203*DA25,0)," ")</f>
        <v xml:space="preserve"> </v>
      </c>
      <c r="DD25" s="29" t="str">
        <f>IF(Aanbod!D40&gt;"",IF(DB25&gt;0,DC25/DB25," ")," ")</f>
        <v xml:space="preserve"> </v>
      </c>
      <c r="DF25" s="26"/>
      <c r="DG25" s="30"/>
      <c r="DH25" s="31" t="str">
        <f>IF(Aanbod!D40&gt;"",IF(EXACT(BZ25,0),IF(EXACT(AK25,0),IF(EXACT(AE25, "pB"),AH25,IF(EXACT(AE25, "Gvg"),AH25,IF(EXACT(AE25, "Gvg-A"),AH25,IF(EXACT(AE25, "Gvg-B"),AH25,0)))),0),0)," ")</f>
        <v xml:space="preserve"> </v>
      </c>
      <c r="DI25" s="31" t="str">
        <f>IF(Aanbod!D40&gt;"",IF(EXACT(BZ25,0),IF(EXACT(AK25,0),IF(EXACT(AE25, "pB"),AF25,IF(EXACT(AE25, "Gvg"),AF25,IF(EXACT(AE25, "Gvg-A"),AF25,IF(EXACT(AE25, "Gvg-B"),AF25,0)))),0),0)," ")</f>
        <v xml:space="preserve"> </v>
      </c>
      <c r="DJ25" s="31" t="str">
        <f>IF(Aanbod!D40&gt;"",IF($DH$203&gt;0,$DG$1/$DH$203*DH25,0)," ")</f>
        <v xml:space="preserve"> </v>
      </c>
      <c r="DK25" s="29" t="str">
        <f>IF(Aanbod!D40&gt;"",IF(DI25&gt;0,DJ25/DI25," ")," ")</f>
        <v xml:space="preserve"> </v>
      </c>
      <c r="DM25" s="37" t="str">
        <f>IF(Aanbod!D40&gt;"",BX25-BZ25+CQ25+CW25+DC25+DJ25," ")</f>
        <v xml:space="preserve"> </v>
      </c>
      <c r="DN25" s="35" t="str">
        <f>IF(Aanbod!D40&gt;"",IF((DM25-AF25)&gt;0,(DM25-AF25),0)," ")</f>
        <v xml:space="preserve"> </v>
      </c>
      <c r="DO25" s="35" t="str">
        <f>IF(Aanbod!D40&gt;"",IF(DN25&gt;0,(Berekening!H25+BB25+CQ25)/DM25*DN25,0)," ")</f>
        <v xml:space="preserve"> </v>
      </c>
      <c r="DP25" s="35" t="str">
        <f>IF(Aanbod!D40&gt;"",IF(DN25&gt;0,(Berekening!N25+BH25+CW25)/DM25*DN25,0)," ")</f>
        <v xml:space="preserve"> </v>
      </c>
      <c r="DQ25" s="35" t="str">
        <f>IF(Aanbod!D40&gt;"",IF(DN25&gt;0,(Berekening!T25+BN25+DC25)/DM25*DN25,0)," ")</f>
        <v xml:space="preserve"> </v>
      </c>
      <c r="DR25" s="33" t="str">
        <f>IF(Aanbod!D40&gt;"",IF(DN25&gt;0,(Berekening!AA25+BU25+DJ25)/DM25*DN25,0)," ")</f>
        <v xml:space="preserve"> </v>
      </c>
      <c r="DS25" s="35"/>
      <c r="DT25" s="38" t="str">
        <f>IF(Aanbod!D40&gt;"",ROUND((DM25-DN25),2)," ")</f>
        <v xml:space="preserve"> </v>
      </c>
      <c r="DU25" s="38" t="str">
        <f>IF(Aanbod!D40&gt;"",IF(DT25=C25,0.01,DT25),"")</f>
        <v/>
      </c>
      <c r="DV25" s="39" t="str">
        <f>IF(Aanbod!D40&gt;"",RANK(DU25,$DU$2:$DU$201) + COUNTIF($DU$2:DU25,DU25) -1," ")</f>
        <v xml:space="preserve"> </v>
      </c>
      <c r="DW25" s="35" t="str">
        <f>IF(Aanbod!D40&gt;"",IF($DV$203&lt;0,IF(DV25&lt;=ABS($DV$203),0.01,0),IF(DV25&lt;=ABS($DV$203),-0.01,0))," ")</f>
        <v xml:space="preserve"> </v>
      </c>
      <c r="DX25" s="35"/>
      <c r="DY25" s="28" t="str">
        <f>IF(Aanbod!D40&gt;"",DT25+DW25," ")</f>
        <v xml:space="preserve"> </v>
      </c>
    </row>
    <row r="26" spans="1:129" x14ac:dyDescent="0.25">
      <c r="A26" s="26" t="str">
        <f>Aanbod!A41</f>
        <v/>
      </c>
      <c r="B26" s="27" t="str">
        <f>IF(Aanbod!D41&gt;"",IF(EXACT(Aanbod!F41, "Preferent"),Aanbod!E41*2,IF(EXACT(Aanbod!F41, "Concurrent"),Aanbod!E41,0))," ")</f>
        <v xml:space="preserve"> </v>
      </c>
      <c r="C26" s="28" t="str">
        <f>IF(Aanbod!E41&gt;0,Aanbod!E41," ")</f>
        <v xml:space="preserve"> </v>
      </c>
      <c r="D26" s="5"/>
      <c r="E26" s="5"/>
      <c r="F26" s="5" t="str">
        <f>IF(Aanbod!D41&gt;"",IF(EXACT(Aanbod!D41, "pA"),Berekening!B26,IF(EXACT(Aanbod!D41, "Gvg-A"),Berekening!B26,IF(EXACT(Aanbod!D41, "Gvg"),Berekening!B26,0)))," ")</f>
        <v xml:space="preserve"> </v>
      </c>
      <c r="G26" s="5" t="str">
        <f>IF(Aanbod!D41&gt;"",IF(EXACT(Aanbod!D41, "pA"),Aanbod!E41,IF(EXACT(Aanbod!D41, "Gvg-A"),Aanbod!E41,IF(EXACT(Aanbod!D41, "Gvg"),Aanbod!E41,0)))," ")</f>
        <v xml:space="preserve"> </v>
      </c>
      <c r="H26" s="5" t="str">
        <f>IF(Aanbod!D41&gt;"",IF($F$203&gt;0,$E$1/$F$203*F26,0)," ")</f>
        <v xml:space="preserve"> </v>
      </c>
      <c r="I26" s="29" t="str">
        <f>IF(Aanbod!D41&gt;"",IF(G26&gt;0,H26/G26," ")," ")</f>
        <v xml:space="preserve"> </v>
      </c>
      <c r="J26" s="5"/>
      <c r="K26" s="5"/>
      <c r="L26" s="5" t="str">
        <f>IF(Aanbod!D41&gt;"",IF(EXACT(Aanbod!D41, "pB"),Berekening!B26,IF(EXACT(Aanbod!D41, "Gvg-B"),Berekening!B26,IF(EXACT(Aanbod!D41, "Gvg"),Berekening!B26,0)))," ")</f>
        <v xml:space="preserve"> </v>
      </c>
      <c r="M26" s="5" t="str">
        <f>IF(Aanbod!D41&gt;"",IF(EXACT(Aanbod!D41, "pB"),Aanbod!E41,IF(EXACT(Aanbod!D41, "Gvg-B"),Aanbod!E41,IF(EXACT(Aanbod!D41, "Gvg"),Aanbod!E41,0)))," ")</f>
        <v xml:space="preserve"> </v>
      </c>
      <c r="N26" s="9" t="str">
        <f>IF(Aanbod!D41&gt;"",IF($L$203&gt;0,$K$1/$L$203*L26,0)," ")</f>
        <v xml:space="preserve"> </v>
      </c>
      <c r="O26" s="10" t="str">
        <f>IF(Aanbod!D41&gt;"",IF(M26&gt;0,N26/M26," ")," ")</f>
        <v xml:space="preserve"> </v>
      </c>
      <c r="P26" s="26"/>
      <c r="Q26" s="30"/>
      <c r="R26" s="31" t="str">
        <f>IF(Aanbod!D41&gt;"",IF(EXACT(Aanbod!D41, "pA"),Berekening!B26,IF(EXACT(Aanbod!D41, "Gvg"),Berekening!B26,IF(EXACT(Aanbod!D41, "Gvg-A"),Berekening!B26,IF(EXACT(Aanbod!D41, "Gvg-B"),Berekening!B26,0))))," ")</f>
        <v xml:space="preserve"> </v>
      </c>
      <c r="S26" s="31" t="str">
        <f>IF(Aanbod!D41&gt;"",IF(EXACT(Aanbod!D41, "pA"),Aanbod!E41,IF(EXACT(Aanbod!D41, "Gvg"),Aanbod!E41,IF(EXACT(Aanbod!D41, "Gvg-A"),Aanbod!E41,IF(EXACT(Aanbod!D41, "Gvg-B"),Aanbod!E41,0))))," ")</f>
        <v xml:space="preserve"> </v>
      </c>
      <c r="T26" s="31" t="str">
        <f>IF(Aanbod!D41&gt;"",IF($R$203&gt;0,$Q$1/$R$203*R26,0)," ")</f>
        <v xml:space="preserve"> </v>
      </c>
      <c r="U26" s="29" t="str">
        <f>IF(Aanbod!D41&gt;"",IF(S26&gt;0,T26/S26," ")," ")</f>
        <v xml:space="preserve"> </v>
      </c>
      <c r="W26" s="26"/>
      <c r="X26" s="30"/>
      <c r="Y26" s="31" t="str">
        <f>IF(Aanbod!D41&gt;"",IF(EXACT(Aanbod!D41, "pB"),Berekening!B26,IF(EXACT(Aanbod!D41, "Gvg"),Berekening!B26,IF(EXACT(Aanbod!D41, "Gvg-A"),Berekening!B26,IF(EXACT(Aanbod!D41, "Gvg-B"),Berekening!B26,0))))," ")</f>
        <v xml:space="preserve"> </v>
      </c>
      <c r="Z26" s="31" t="str">
        <f>IF(Aanbod!D41&gt;"",IF(EXACT(Aanbod!D41, "pB"),Aanbod!E41,IF(EXACT(Aanbod!D41, "Gvg"),Aanbod!E41,IF(EXACT(Aanbod!D41, "Gvg-A"),Aanbod!E41,IF(EXACT(Aanbod!D41, "Gvg-B"),Aanbod!E41,0))))," ")</f>
        <v xml:space="preserve"> </v>
      </c>
      <c r="AA26" s="31" t="str">
        <f>IF(Aanbod!D41&gt;"",IF($Y$203&gt;0,$X$1/$Y$203*Y26,0)," ")</f>
        <v xml:space="preserve"> </v>
      </c>
      <c r="AB26" s="29" t="str">
        <f>IF(Aanbod!D41&gt;"",IF(Z26&gt;0,AA26/Z26," ")," ")</f>
        <v xml:space="preserve"> </v>
      </c>
      <c r="AC26" s="32"/>
      <c r="AD26" s="26" t="str">
        <f>IF(Aanbod!D41&gt;"",ROW(AE26)-1," ")</f>
        <v xml:space="preserve"> </v>
      </c>
      <c r="AE26" t="str">
        <f>IF(Aanbod!D41&gt;"",Aanbod!D41," ")</f>
        <v xml:space="preserve"> </v>
      </c>
      <c r="AF26" s="9" t="str">
        <f>IF(Aanbod!D41&gt;"",Aanbod!E41," ")</f>
        <v xml:space="preserve"> </v>
      </c>
      <c r="AG26" t="str">
        <f>IF(Aanbod!D41&gt;"",Aanbod!F41," ")</f>
        <v xml:space="preserve"> </v>
      </c>
      <c r="AH26" s="33" t="str">
        <f>IF(Aanbod!D41&gt;"",Berekening!B26," ")</f>
        <v xml:space="preserve"> </v>
      </c>
      <c r="AI26" s="34" t="str">
        <f>IF(Aanbod!D41&gt;"",Berekening!H26+Berekening!N26+Berekening!T26+Berekening!AA26," ")</f>
        <v xml:space="preserve"> </v>
      </c>
      <c r="AJ26" s="35" t="str">
        <f>IF(Aanbod!D41&gt;"",IF((AI26-AF26)&gt;0,0,(AI26-AF26))," ")</f>
        <v xml:space="preserve"> </v>
      </c>
      <c r="AK26" s="35" t="str">
        <f>IF(Aanbod!D41&gt;"",IF((AI26-AF26)&gt;0,(AI26-AF26),0)," ")</f>
        <v xml:space="preserve"> </v>
      </c>
      <c r="AL26" s="35" t="str">
        <f>IF(Aanbod!D41&gt;"",IF(AK26&gt;0,Berekening!H26/AI26*AK26,0)," ")</f>
        <v xml:space="preserve"> </v>
      </c>
      <c r="AM26" s="35" t="str">
        <f>IF(Aanbod!D41&gt;"",IF(AK26&gt;0,Berekening!N26/AI26*AK26,0)," ")</f>
        <v xml:space="preserve"> </v>
      </c>
      <c r="AN26" s="35" t="str">
        <f>IF(Aanbod!D41&gt;"",IF(AK26&gt;0,Berekening!T26/AI26*AK26,0)," ")</f>
        <v xml:space="preserve"> </v>
      </c>
      <c r="AO26" s="33" t="str">
        <f>IF(Aanbod!D41&gt;"",IF(AK26&gt;0,Berekening!AA26/AI26*AK26,0)," ")</f>
        <v xml:space="preserve"> </v>
      </c>
      <c r="AX26" s="36"/>
      <c r="AY26" s="5"/>
      <c r="AZ26" s="5" t="str">
        <f>IF(Aanbod!D41&gt;"",IF(EXACT(AK26,0),IF(EXACT(Aanbod!D41, "pA"),Berekening!B26,IF(EXACT(Aanbod!D41, "Gvg-A"),Berekening!B26,IF(EXACT(Aanbod!D41, "Gvg"),Berekening!B26,0))),0)," ")</f>
        <v xml:space="preserve"> </v>
      </c>
      <c r="BA26" s="5" t="str">
        <f>IF(Aanbod!D41&gt;"",IF(EXACT(AK26,0),IF(EXACT(Aanbod!D41, "pA"),Aanbod!E41,IF(EXACT(Aanbod!D41, "Gvg-A"),Aanbod!E41,IF(EXACT(Aanbod!D41, "Gvg"),Aanbod!E41,0))),0)," ")</f>
        <v xml:space="preserve"> </v>
      </c>
      <c r="BB26" s="5" t="str">
        <f>IF(Aanbod!D41&gt;"",IF($AZ$203&gt;0,$AY$1/$AZ$203*AZ26,0)," ")</f>
        <v xml:space="preserve"> </v>
      </c>
      <c r="BC26" s="29" t="str">
        <f>IF(Aanbod!D41&gt;"",IF(BA26&gt;0,BB26/BA26," ")," ")</f>
        <v xml:space="preserve"> </v>
      </c>
      <c r="BD26" s="5"/>
      <c r="BE26" s="5"/>
      <c r="BF26" s="5" t="str">
        <f>IF(Aanbod!D41&gt;"",IF(EXACT(AK26,0),IF(EXACT(Aanbod!D41, "pB"),Berekening!B26,IF(EXACT(Aanbod!D41, "Gvg-B"),Berekening!B26,IF(EXACT(Aanbod!D41, "Gvg"),Berekening!B26,0))),0)," ")</f>
        <v xml:space="preserve"> </v>
      </c>
      <c r="BG26" s="5" t="str">
        <f>IF(Aanbod!D41&gt;"",IF(EXACT(AK26,0),IF(EXACT(Aanbod!D41, "pB"),Aanbod!E41,IF(EXACT(Aanbod!D41, "Gvg-B"),Aanbod!E41,IF(EXACT(Aanbod!D41, "Gvg"),Aanbod!E41,0))),0)," ")</f>
        <v xml:space="preserve"> </v>
      </c>
      <c r="BH26" s="9" t="str">
        <f>IF(Aanbod!D41&gt;"",IF($BF$203&gt;0,$BE$1/$BF$203*BF26,0)," ")</f>
        <v xml:space="preserve"> </v>
      </c>
      <c r="BI26" s="10" t="str">
        <f>IF(Aanbod!D41&gt;"",IF(BG26&gt;0,BH26/BG26," ")," ")</f>
        <v xml:space="preserve"> </v>
      </c>
      <c r="BJ26" s="26"/>
      <c r="BK26" s="30"/>
      <c r="BL26" s="31" t="str">
        <f>IF(Aanbod!D41&gt;"",IF(EXACT(AK26,0),IF(EXACT(Aanbod!D41, "pA"),Berekening!B26,IF(EXACT(Aanbod!D41, "Gvg"),Berekening!B26,IF(EXACT(Aanbod!D41, "Gvg-A"),Berekening!B26,IF(EXACT(Aanbod!D41, "Gvg-B"),Berekening!B26,0)))),0)," ")</f>
        <v xml:space="preserve"> </v>
      </c>
      <c r="BM26" s="31" t="str">
        <f>IF(Aanbod!D41&gt;"",IF(EXACT(AK26,0),IF(EXACT(Aanbod!D41, "pA"),Aanbod!E41,IF(EXACT(Aanbod!D41, "Gvg"),Aanbod!E41,IF(EXACT(Aanbod!D41, "Gvg-A"),Aanbod!E41,IF(EXACT(Aanbod!D41, "Gvg-B"),Aanbod!E41,0)))),0)," ")</f>
        <v xml:space="preserve"> </v>
      </c>
      <c r="BN26" s="31" t="str">
        <f>IF(Aanbod!D41&gt;"",IF($BL$203&gt;0,$BK$1/$BL$203*BL26,0)," ")</f>
        <v xml:space="preserve"> </v>
      </c>
      <c r="BO26" s="29" t="str">
        <f>IF(Aanbod!D41&gt;"",IF(BM26&gt;0,BN26/BM26," ")," ")</f>
        <v xml:space="preserve"> </v>
      </c>
      <c r="BQ26" s="26"/>
      <c r="BR26" s="30"/>
      <c r="BS26" s="31" t="str">
        <f>IF(Aanbod!D41&gt;"",IF(EXACT(AK26,0),IF(EXACT(Aanbod!D41, "pB"),Berekening!B26,IF(EXACT(Aanbod!D41, "Gvg"),Berekening!B26,IF(EXACT(Aanbod!D41, "Gvg-A"),Berekening!B26,IF(EXACT(Aanbod!D41, "Gvg-B"),Berekening!B26,0)))),0)," ")</f>
        <v xml:space="preserve"> </v>
      </c>
      <c r="BT26" s="31" t="str">
        <f>IF(Aanbod!D41&gt;"",IF(EXACT(AK26,0),IF(EXACT(Aanbod!D41, "pB"),Aanbod!E41,IF(EXACT(Aanbod!D41, "Gvg"),Aanbod!E41,IF(EXACT(Aanbod!D41, "Gvg-A"),Aanbod!E41,IF(EXACT(Aanbod!D41, "Gvg-B"),Aanbod!E41,0)))),0)," ")</f>
        <v xml:space="preserve"> </v>
      </c>
      <c r="BU26" s="31" t="str">
        <f>IF(Aanbod!D41&gt;"",IF($BS$203&gt;0,$BR$1/$BS$203*BS26,0)," ")</f>
        <v xml:space="preserve"> </v>
      </c>
      <c r="BV26" s="29" t="str">
        <f>IF(Aanbod!D41&gt;"",IF(BT26&gt;0,BU26/BT26," ")," ")</f>
        <v xml:space="preserve"> </v>
      </c>
      <c r="BX26" s="34" t="str">
        <f>IF(Aanbod!D41&gt;"",AI26-AK26+BB26+BH26+BN26+BU26," ")</f>
        <v xml:space="preserve"> </v>
      </c>
      <c r="BY26" s="35" t="str">
        <f>IF(Aanbod!D41&gt;"",IF((BX26-AF26)&gt;0,0,(BX26-AF26))," ")</f>
        <v xml:space="preserve"> </v>
      </c>
      <c r="BZ26" s="35" t="str">
        <f>IF(Aanbod!D41&gt;"",IF((BX26-AF26)&gt;0,(BX26-AF26),0)," ")</f>
        <v xml:space="preserve"> </v>
      </c>
      <c r="CA26" s="35" t="str">
        <f>IF(Aanbod!D41&gt;"",IF(BZ26&gt;0,(Berekening!H26+BB26)/BX26*BZ26,0)," ")</f>
        <v xml:space="preserve"> </v>
      </c>
      <c r="CB26" s="35" t="str">
        <f>IF(Aanbod!D41&gt;"",IF(BZ26&gt;0,(Berekening!N26+BH26)/BX26*BZ26,0)," ")</f>
        <v xml:space="preserve"> </v>
      </c>
      <c r="CC26" s="35" t="str">
        <f>IF(Aanbod!D41&gt;"",IF(BZ26&gt;0,(Berekening!T26+BN26)/BX26*BZ26,0)," ")</f>
        <v xml:space="preserve"> </v>
      </c>
      <c r="CD26" s="33" t="str">
        <f>IF(Aanbod!D41&gt;"",IF(BZ26&gt;0,Berekening!AA26/BX26*BZ26,0)," ")</f>
        <v xml:space="preserve"> </v>
      </c>
      <c r="CE26" s="35"/>
      <c r="CM26" s="36"/>
      <c r="CN26" s="5"/>
      <c r="CO26" s="5" t="str">
        <f>IF(Aanbod!D41&gt;"",IF(EXACT(BZ26,0),IF(EXACT(AK26,0),IF(EXACT(AE26, "pA"),AH26,IF(EXACT(AE26, "Gvg-A"),AH26,IF(EXACT(AE26, "Gvg"),AH26,0))),0),0)," ")</f>
        <v xml:space="preserve"> </v>
      </c>
      <c r="CP26" s="5" t="str">
        <f>IF(Aanbod!D41&gt;"",IF(EXACT(BZ26,0),IF(EXACT(AK26,0),IF(EXACT(AE26, "pA"),AF26,IF(EXACT(AE26, "Gvg-A"),AF26,IF(EXACT(AE26, "Gvg"),AF26,0))),0),0)," ")</f>
        <v xml:space="preserve"> </v>
      </c>
      <c r="CQ26" s="5" t="str">
        <f>IF(Aanbod!D41&gt;"",IF($CO$203&gt;0,$CN$1/$CO$203*CO26,0)," ")</f>
        <v xml:space="preserve"> </v>
      </c>
      <c r="CR26" s="29" t="str">
        <f>IF(Aanbod!D41&gt;"",IF(CP26&gt;0,CQ26/CP26," ")," ")</f>
        <v xml:space="preserve"> </v>
      </c>
      <c r="CS26" s="5"/>
      <c r="CT26" s="5"/>
      <c r="CU26" s="5" t="str">
        <f>IF(Aanbod!D41&gt;"",IF(EXACT(BZ26,0),IF(EXACT(AK26,0),IF(EXACT(AE26, "pB"),AH26,IF(EXACT(AE26, "Gvg-B"),AH26,IF(EXACT(AE26, "Gvg"),AH26,0))),0),0)," ")</f>
        <v xml:space="preserve"> </v>
      </c>
      <c r="CV26" s="5" t="str">
        <f>IF(Aanbod!D41&gt;"",IF(EXACT(BZ26,0),IF(EXACT(AK26,0),IF(EXACT(AE26, "pB"),AF26,IF(EXACT(AE26, "Gvg-B"),AF26,IF(EXACT(AE26, "Gvg"),AF26,0))),0),0)," ")</f>
        <v xml:space="preserve"> </v>
      </c>
      <c r="CW26" s="9" t="str">
        <f>IF(Aanbod!D41&gt;"",IF($CU$203&gt;0,$CT$1/$CU$203*CU26,0)," ")</f>
        <v xml:space="preserve"> </v>
      </c>
      <c r="CX26" s="10" t="str">
        <f>IF(Aanbod!D41&gt;"",IF(CV26&gt;0,CW26/CV26," ")," ")</f>
        <v xml:space="preserve"> </v>
      </c>
      <c r="CY26" s="26"/>
      <c r="CZ26" s="30"/>
      <c r="DA26" s="31" t="str">
        <f>IF(Aanbod!D41&gt;"",IF(EXACT(BZ26,0),IF(EXACT(AK26,0),IF(EXACT(AE26, "pA"),AH26,IF(EXACT(AE26, "Gvg"),AH26,IF(EXACT(AE26, "Gvg-A"),AH26,IF(EXACT(AE26, "Gvg-B"),AH26,0)))),0),0)," ")</f>
        <v xml:space="preserve"> </v>
      </c>
      <c r="DB26" s="31" t="str">
        <f>IF(Aanbod!D41&gt;"",IF(EXACT(BZ26,0),IF(EXACT(AK26,0),IF(EXACT(AE26, "pA"),AF26,IF(EXACT(AE26, "Gvg"),AF26,IF(EXACT(AE26, "Gvg-A"),AF26,IF(EXACT(AE26, "Gvg-B"),AF26,0)))),0),0)," ")</f>
        <v xml:space="preserve"> </v>
      </c>
      <c r="DC26" s="31" t="str">
        <f>IF(Aanbod!D41&gt;"",IF($DA$203&gt;0,$CZ$1/$DA$203*DA26,0)," ")</f>
        <v xml:space="preserve"> </v>
      </c>
      <c r="DD26" s="29" t="str">
        <f>IF(Aanbod!D41&gt;"",IF(DB26&gt;0,DC26/DB26," ")," ")</f>
        <v xml:space="preserve"> </v>
      </c>
      <c r="DF26" s="26"/>
      <c r="DG26" s="30"/>
      <c r="DH26" s="31" t="str">
        <f>IF(Aanbod!D41&gt;"",IF(EXACT(BZ26,0),IF(EXACT(AK26,0),IF(EXACT(AE26, "pB"),AH26,IF(EXACT(AE26, "Gvg"),AH26,IF(EXACT(AE26, "Gvg-A"),AH26,IF(EXACT(AE26, "Gvg-B"),AH26,0)))),0),0)," ")</f>
        <v xml:space="preserve"> </v>
      </c>
      <c r="DI26" s="31" t="str">
        <f>IF(Aanbod!D41&gt;"",IF(EXACT(BZ26,0),IF(EXACT(AK26,0),IF(EXACT(AE26, "pB"),AF26,IF(EXACT(AE26, "Gvg"),AF26,IF(EXACT(AE26, "Gvg-A"),AF26,IF(EXACT(AE26, "Gvg-B"),AF26,0)))),0),0)," ")</f>
        <v xml:space="preserve"> </v>
      </c>
      <c r="DJ26" s="31" t="str">
        <f>IF(Aanbod!D41&gt;"",IF($DH$203&gt;0,$DG$1/$DH$203*DH26,0)," ")</f>
        <v xml:space="preserve"> </v>
      </c>
      <c r="DK26" s="29" t="str">
        <f>IF(Aanbod!D41&gt;"",IF(DI26&gt;0,DJ26/DI26," ")," ")</f>
        <v xml:space="preserve"> </v>
      </c>
      <c r="DM26" s="37" t="str">
        <f>IF(Aanbod!D41&gt;"",BX26-BZ26+CQ26+CW26+DC26+DJ26," ")</f>
        <v xml:space="preserve"> </v>
      </c>
      <c r="DN26" s="35" t="str">
        <f>IF(Aanbod!D41&gt;"",IF((DM26-AF26)&gt;0,(DM26-AF26),0)," ")</f>
        <v xml:space="preserve"> </v>
      </c>
      <c r="DO26" s="35" t="str">
        <f>IF(Aanbod!D41&gt;"",IF(DN26&gt;0,(Berekening!H26+BB26+CQ26)/DM26*DN26,0)," ")</f>
        <v xml:space="preserve"> </v>
      </c>
      <c r="DP26" s="35" t="str">
        <f>IF(Aanbod!D41&gt;"",IF(DN26&gt;0,(Berekening!N26+BH26+CW26)/DM26*DN26,0)," ")</f>
        <v xml:space="preserve"> </v>
      </c>
      <c r="DQ26" s="35" t="str">
        <f>IF(Aanbod!D41&gt;"",IF(DN26&gt;0,(Berekening!T26+BN26+DC26)/DM26*DN26,0)," ")</f>
        <v xml:space="preserve"> </v>
      </c>
      <c r="DR26" s="33" t="str">
        <f>IF(Aanbod!D41&gt;"",IF(DN26&gt;0,(Berekening!AA26+BU26+DJ26)/DM26*DN26,0)," ")</f>
        <v xml:space="preserve"> </v>
      </c>
      <c r="DS26" s="35"/>
      <c r="DT26" s="38" t="str">
        <f>IF(Aanbod!D41&gt;"",ROUND((DM26-DN26),2)," ")</f>
        <v xml:space="preserve"> </v>
      </c>
      <c r="DU26" s="38" t="str">
        <f>IF(Aanbod!D41&gt;"",IF(DT26=C26,0.01,DT26),"")</f>
        <v/>
      </c>
      <c r="DV26" s="39" t="str">
        <f>IF(Aanbod!D41&gt;"",RANK(DU26,$DU$2:$DU$201) + COUNTIF($DU$2:DU26,DU26) -1," ")</f>
        <v xml:space="preserve"> </v>
      </c>
      <c r="DW26" s="35" t="str">
        <f>IF(Aanbod!D41&gt;"",IF($DV$203&lt;0,IF(DV26&lt;=ABS($DV$203),0.01,0),IF(DV26&lt;=ABS($DV$203),-0.01,0))," ")</f>
        <v xml:space="preserve"> </v>
      </c>
      <c r="DX26" s="35"/>
      <c r="DY26" s="28" t="str">
        <f>IF(Aanbod!D41&gt;"",DT26+DW26," ")</f>
        <v xml:space="preserve"> </v>
      </c>
    </row>
    <row r="27" spans="1:129" x14ac:dyDescent="0.25">
      <c r="A27" s="26" t="str">
        <f>Aanbod!A42</f>
        <v/>
      </c>
      <c r="B27" s="27" t="str">
        <f>IF(Aanbod!D42&gt;"",IF(EXACT(Aanbod!F42, "Preferent"),Aanbod!E42*2,IF(EXACT(Aanbod!F42, "Concurrent"),Aanbod!E42,0))," ")</f>
        <v xml:space="preserve"> </v>
      </c>
      <c r="C27" s="28" t="str">
        <f>IF(Aanbod!E42&gt;0,Aanbod!E42," ")</f>
        <v xml:space="preserve"> </v>
      </c>
      <c r="D27" s="5"/>
      <c r="E27" s="5"/>
      <c r="F27" s="5" t="str">
        <f>IF(Aanbod!D42&gt;"",IF(EXACT(Aanbod!D42, "pA"),Berekening!B27,IF(EXACT(Aanbod!D42, "Gvg-A"),Berekening!B27,IF(EXACT(Aanbod!D42, "Gvg"),Berekening!B27,0)))," ")</f>
        <v xml:space="preserve"> </v>
      </c>
      <c r="G27" s="5" t="str">
        <f>IF(Aanbod!D42&gt;"",IF(EXACT(Aanbod!D42, "pA"),Aanbod!E42,IF(EXACT(Aanbod!D42, "Gvg-A"),Aanbod!E42,IF(EXACT(Aanbod!D42, "Gvg"),Aanbod!E42,0)))," ")</f>
        <v xml:space="preserve"> </v>
      </c>
      <c r="H27" s="5" t="str">
        <f>IF(Aanbod!D42&gt;"",IF($F$203&gt;0,$E$1/$F$203*F27,0)," ")</f>
        <v xml:space="preserve"> </v>
      </c>
      <c r="I27" s="29" t="str">
        <f>IF(Aanbod!D42&gt;"",IF(G27&gt;0,H27/G27," ")," ")</f>
        <v xml:space="preserve"> </v>
      </c>
      <c r="J27" s="5"/>
      <c r="K27" s="5"/>
      <c r="L27" s="5" t="str">
        <f>IF(Aanbod!D42&gt;"",IF(EXACT(Aanbod!D42, "pB"),Berekening!B27,IF(EXACT(Aanbod!D42, "Gvg-B"),Berekening!B27,IF(EXACT(Aanbod!D42, "Gvg"),Berekening!B27,0)))," ")</f>
        <v xml:space="preserve"> </v>
      </c>
      <c r="M27" s="5" t="str">
        <f>IF(Aanbod!D42&gt;"",IF(EXACT(Aanbod!D42, "pB"),Aanbod!E42,IF(EXACT(Aanbod!D42, "Gvg-B"),Aanbod!E42,IF(EXACT(Aanbod!D42, "Gvg"),Aanbod!E42,0)))," ")</f>
        <v xml:space="preserve"> </v>
      </c>
      <c r="N27" s="9" t="str">
        <f>IF(Aanbod!D42&gt;"",IF($L$203&gt;0,$K$1/$L$203*L27,0)," ")</f>
        <v xml:space="preserve"> </v>
      </c>
      <c r="O27" s="10" t="str">
        <f>IF(Aanbod!D42&gt;"",IF(M27&gt;0,N27/M27," ")," ")</f>
        <v xml:space="preserve"> </v>
      </c>
      <c r="P27" s="26"/>
      <c r="Q27" s="30"/>
      <c r="R27" s="31" t="str">
        <f>IF(Aanbod!D42&gt;"",IF(EXACT(Aanbod!D42, "pA"),Berekening!B27,IF(EXACT(Aanbod!D42, "Gvg"),Berekening!B27,IF(EXACT(Aanbod!D42, "Gvg-A"),Berekening!B27,IF(EXACT(Aanbod!D42, "Gvg-B"),Berekening!B27,0))))," ")</f>
        <v xml:space="preserve"> </v>
      </c>
      <c r="S27" s="31" t="str">
        <f>IF(Aanbod!D42&gt;"",IF(EXACT(Aanbod!D42, "pA"),Aanbod!E42,IF(EXACT(Aanbod!D42, "Gvg"),Aanbod!E42,IF(EXACT(Aanbod!D42, "Gvg-A"),Aanbod!E42,IF(EXACT(Aanbod!D42, "Gvg-B"),Aanbod!E42,0))))," ")</f>
        <v xml:space="preserve"> </v>
      </c>
      <c r="T27" s="31" t="str">
        <f>IF(Aanbod!D42&gt;"",IF($R$203&gt;0,$Q$1/$R$203*R27,0)," ")</f>
        <v xml:space="preserve"> </v>
      </c>
      <c r="U27" s="29" t="str">
        <f>IF(Aanbod!D42&gt;"",IF(S27&gt;0,T27/S27," ")," ")</f>
        <v xml:space="preserve"> </v>
      </c>
      <c r="W27" s="26"/>
      <c r="X27" s="30"/>
      <c r="Y27" s="31" t="str">
        <f>IF(Aanbod!D42&gt;"",IF(EXACT(Aanbod!D42, "pB"),Berekening!B27,IF(EXACT(Aanbod!D42, "Gvg"),Berekening!B27,IF(EXACT(Aanbod!D42, "Gvg-A"),Berekening!B27,IF(EXACT(Aanbod!D42, "Gvg-B"),Berekening!B27,0))))," ")</f>
        <v xml:space="preserve"> </v>
      </c>
      <c r="Z27" s="31" t="str">
        <f>IF(Aanbod!D42&gt;"",IF(EXACT(Aanbod!D42, "pB"),Aanbod!E42,IF(EXACT(Aanbod!D42, "Gvg"),Aanbod!E42,IF(EXACT(Aanbod!D42, "Gvg-A"),Aanbod!E42,IF(EXACT(Aanbod!D42, "Gvg-B"),Aanbod!E42,0))))," ")</f>
        <v xml:space="preserve"> </v>
      </c>
      <c r="AA27" s="31" t="str">
        <f>IF(Aanbod!D42&gt;"",IF($Y$203&gt;0,$X$1/$Y$203*Y27,0)," ")</f>
        <v xml:space="preserve"> </v>
      </c>
      <c r="AB27" s="29" t="str">
        <f>IF(Aanbod!D42&gt;"",IF(Z27&gt;0,AA27/Z27," ")," ")</f>
        <v xml:space="preserve"> </v>
      </c>
      <c r="AC27" s="32"/>
      <c r="AD27" s="26" t="str">
        <f>IF(Aanbod!D42&gt;"",ROW(AE27)-1," ")</f>
        <v xml:space="preserve"> </v>
      </c>
      <c r="AE27" t="str">
        <f>IF(Aanbod!D42&gt;"",Aanbod!D42," ")</f>
        <v xml:space="preserve"> </v>
      </c>
      <c r="AF27" s="9" t="str">
        <f>IF(Aanbod!D42&gt;"",Aanbod!E42," ")</f>
        <v xml:space="preserve"> </v>
      </c>
      <c r="AG27" t="str">
        <f>IF(Aanbod!D42&gt;"",Aanbod!F42," ")</f>
        <v xml:space="preserve"> </v>
      </c>
      <c r="AH27" s="33" t="str">
        <f>IF(Aanbod!D42&gt;"",Berekening!B27," ")</f>
        <v xml:space="preserve"> </v>
      </c>
      <c r="AI27" s="34" t="str">
        <f>IF(Aanbod!D42&gt;"",Berekening!H27+Berekening!N27+Berekening!T27+Berekening!AA27," ")</f>
        <v xml:space="preserve"> </v>
      </c>
      <c r="AJ27" s="35" t="str">
        <f>IF(Aanbod!D42&gt;"",IF((AI27-AF27)&gt;0,0,(AI27-AF27))," ")</f>
        <v xml:space="preserve"> </v>
      </c>
      <c r="AK27" s="35" t="str">
        <f>IF(Aanbod!D42&gt;"",IF((AI27-AF27)&gt;0,(AI27-AF27),0)," ")</f>
        <v xml:space="preserve"> </v>
      </c>
      <c r="AL27" s="35" t="str">
        <f>IF(Aanbod!D42&gt;"",IF(AK27&gt;0,Berekening!H27/AI27*AK27,0)," ")</f>
        <v xml:space="preserve"> </v>
      </c>
      <c r="AM27" s="35" t="str">
        <f>IF(Aanbod!D42&gt;"",IF(AK27&gt;0,Berekening!N27/AI27*AK27,0)," ")</f>
        <v xml:space="preserve"> </v>
      </c>
      <c r="AN27" s="35" t="str">
        <f>IF(Aanbod!D42&gt;"",IF(AK27&gt;0,Berekening!T27/AI27*AK27,0)," ")</f>
        <v xml:space="preserve"> </v>
      </c>
      <c r="AO27" s="33" t="str">
        <f>IF(Aanbod!D42&gt;"",IF(AK27&gt;0,Berekening!AA27/AI27*AK27,0)," ")</f>
        <v xml:space="preserve"> </v>
      </c>
      <c r="AR27" s="9"/>
      <c r="AX27" s="36"/>
      <c r="AY27" s="5"/>
      <c r="AZ27" s="5" t="str">
        <f>IF(Aanbod!D42&gt;"",IF(EXACT(AK27,0),IF(EXACT(Aanbod!D42, "pA"),Berekening!B27,IF(EXACT(Aanbod!D42, "Gvg-A"),Berekening!B27,IF(EXACT(Aanbod!D42, "Gvg"),Berekening!B27,0))),0)," ")</f>
        <v xml:space="preserve"> </v>
      </c>
      <c r="BA27" s="5" t="str">
        <f>IF(Aanbod!D42&gt;"",IF(EXACT(AK27,0),IF(EXACT(Aanbod!D42, "pA"),Aanbod!E42,IF(EXACT(Aanbod!D42, "Gvg-A"),Aanbod!E42,IF(EXACT(Aanbod!D42, "Gvg"),Aanbod!E42,0))),0)," ")</f>
        <v xml:space="preserve"> </v>
      </c>
      <c r="BB27" s="5" t="str">
        <f>IF(Aanbod!D42&gt;"",IF($AZ$203&gt;0,$AY$1/$AZ$203*AZ27,0)," ")</f>
        <v xml:space="preserve"> </v>
      </c>
      <c r="BC27" s="29" t="str">
        <f>IF(Aanbod!D42&gt;"",IF(BA27&gt;0,BB27/BA27," ")," ")</f>
        <v xml:space="preserve"> </v>
      </c>
      <c r="BD27" s="5"/>
      <c r="BE27" s="5"/>
      <c r="BF27" s="5" t="str">
        <f>IF(Aanbod!D42&gt;"",IF(EXACT(AK27,0),IF(EXACT(Aanbod!D42, "pB"),Berekening!B27,IF(EXACT(Aanbod!D42, "Gvg-B"),Berekening!B27,IF(EXACT(Aanbod!D42, "Gvg"),Berekening!B27,0))),0)," ")</f>
        <v xml:space="preserve"> </v>
      </c>
      <c r="BG27" s="5" t="str">
        <f>IF(Aanbod!D42&gt;"",IF(EXACT(AK27,0),IF(EXACT(Aanbod!D42, "pB"),Aanbod!E42,IF(EXACT(Aanbod!D42, "Gvg-B"),Aanbod!E42,IF(EXACT(Aanbod!D42, "Gvg"),Aanbod!E42,0))),0)," ")</f>
        <v xml:space="preserve"> </v>
      </c>
      <c r="BH27" s="9" t="str">
        <f>IF(Aanbod!D42&gt;"",IF($BF$203&gt;0,$BE$1/$BF$203*BF27,0)," ")</f>
        <v xml:space="preserve"> </v>
      </c>
      <c r="BI27" s="10" t="str">
        <f>IF(Aanbod!D42&gt;"",IF(BG27&gt;0,BH27/BG27," ")," ")</f>
        <v xml:space="preserve"> </v>
      </c>
      <c r="BJ27" s="26"/>
      <c r="BK27" s="30"/>
      <c r="BL27" s="31" t="str">
        <f>IF(Aanbod!D42&gt;"",IF(EXACT(AK27,0),IF(EXACT(Aanbod!D42, "pA"),Berekening!B27,IF(EXACT(Aanbod!D42, "Gvg"),Berekening!B27,IF(EXACT(Aanbod!D42, "Gvg-A"),Berekening!B27,IF(EXACT(Aanbod!D42, "Gvg-B"),Berekening!B27,0)))),0)," ")</f>
        <v xml:space="preserve"> </v>
      </c>
      <c r="BM27" s="31" t="str">
        <f>IF(Aanbod!D42&gt;"",IF(EXACT(AK27,0),IF(EXACT(Aanbod!D42, "pA"),Aanbod!E42,IF(EXACT(Aanbod!D42, "Gvg"),Aanbod!E42,IF(EXACT(Aanbod!D42, "Gvg-A"),Aanbod!E42,IF(EXACT(Aanbod!D42, "Gvg-B"),Aanbod!E42,0)))),0)," ")</f>
        <v xml:space="preserve"> </v>
      </c>
      <c r="BN27" s="31" t="str">
        <f>IF(Aanbod!D42&gt;"",IF($BL$203&gt;0,$BK$1/$BL$203*BL27,0)," ")</f>
        <v xml:space="preserve"> </v>
      </c>
      <c r="BO27" s="29" t="str">
        <f>IF(Aanbod!D42&gt;"",IF(BM27&gt;0,BN27/BM27," ")," ")</f>
        <v xml:space="preserve"> </v>
      </c>
      <c r="BQ27" s="26"/>
      <c r="BR27" s="30"/>
      <c r="BS27" s="31" t="str">
        <f>IF(Aanbod!D42&gt;"",IF(EXACT(AK27,0),IF(EXACT(Aanbod!D42, "pB"),Berekening!B27,IF(EXACT(Aanbod!D42, "Gvg"),Berekening!B27,IF(EXACT(Aanbod!D42, "Gvg-A"),Berekening!B27,IF(EXACT(Aanbod!D42, "Gvg-B"),Berekening!B27,0)))),0)," ")</f>
        <v xml:space="preserve"> </v>
      </c>
      <c r="BT27" s="31" t="str">
        <f>IF(Aanbod!D42&gt;"",IF(EXACT(AK27,0),IF(EXACT(Aanbod!D42, "pB"),Aanbod!E42,IF(EXACT(Aanbod!D42, "Gvg"),Aanbod!E42,IF(EXACT(Aanbod!D42, "Gvg-A"),Aanbod!E42,IF(EXACT(Aanbod!D42, "Gvg-B"),Aanbod!E42,0)))),0)," ")</f>
        <v xml:space="preserve"> </v>
      </c>
      <c r="BU27" s="31" t="str">
        <f>IF(Aanbod!D42&gt;"",IF($BS$203&gt;0,$BR$1/$BS$203*BS27,0)," ")</f>
        <v xml:space="preserve"> </v>
      </c>
      <c r="BV27" s="29" t="str">
        <f>IF(Aanbod!D42&gt;"",IF(BT27&gt;0,BU27/BT27," ")," ")</f>
        <v xml:space="preserve"> </v>
      </c>
      <c r="BX27" s="34" t="str">
        <f>IF(Aanbod!D42&gt;"",AI27-AK27+BB27+BH27+BN27+BU27," ")</f>
        <v xml:space="preserve"> </v>
      </c>
      <c r="BY27" s="35" t="str">
        <f>IF(Aanbod!D42&gt;"",IF((BX27-AF27)&gt;0,0,(BX27-AF27))," ")</f>
        <v xml:space="preserve"> </v>
      </c>
      <c r="BZ27" s="35" t="str">
        <f>IF(Aanbod!D42&gt;"",IF((BX27-AF27)&gt;0,(BX27-AF27),0)," ")</f>
        <v xml:space="preserve"> </v>
      </c>
      <c r="CA27" s="35" t="str">
        <f>IF(Aanbod!D42&gt;"",IF(BZ27&gt;0,(Berekening!H27+BB27)/BX27*BZ27,0)," ")</f>
        <v xml:space="preserve"> </v>
      </c>
      <c r="CB27" s="35" t="str">
        <f>IF(Aanbod!D42&gt;"",IF(BZ27&gt;0,(Berekening!N27+BH27)/BX27*BZ27,0)," ")</f>
        <v xml:space="preserve"> </v>
      </c>
      <c r="CC27" s="35" t="str">
        <f>IF(Aanbod!D42&gt;"",IF(BZ27&gt;0,(Berekening!T27+BN27)/BX27*BZ27,0)," ")</f>
        <v xml:space="preserve"> </v>
      </c>
      <c r="CD27" s="33" t="str">
        <f>IF(Aanbod!D42&gt;"",IF(BZ27&gt;0,Berekening!AA27/BX27*BZ27,0)," ")</f>
        <v xml:space="preserve"> </v>
      </c>
      <c r="CE27" s="35"/>
      <c r="CM27" s="36"/>
      <c r="CN27" s="5"/>
      <c r="CO27" s="5" t="str">
        <f>IF(Aanbod!D42&gt;"",IF(EXACT(BZ27,0),IF(EXACT(AK27,0),IF(EXACT(AE27, "pA"),AH27,IF(EXACT(AE27, "Gvg-A"),AH27,IF(EXACT(AE27, "Gvg"),AH27,0))),0),0)," ")</f>
        <v xml:space="preserve"> </v>
      </c>
      <c r="CP27" s="5" t="str">
        <f>IF(Aanbod!D42&gt;"",IF(EXACT(BZ27,0),IF(EXACT(AK27,0),IF(EXACT(AE27, "pA"),AF27,IF(EXACT(AE27, "Gvg-A"),AF27,IF(EXACT(AE27, "Gvg"),AF27,0))),0),0)," ")</f>
        <v xml:space="preserve"> </v>
      </c>
      <c r="CQ27" s="5" t="str">
        <f>IF(Aanbod!D42&gt;"",IF($CO$203&gt;0,$CN$1/$CO$203*CO27,0)," ")</f>
        <v xml:space="preserve"> </v>
      </c>
      <c r="CR27" s="29" t="str">
        <f>IF(Aanbod!D42&gt;"",IF(CP27&gt;0,CQ27/CP27," ")," ")</f>
        <v xml:space="preserve"> </v>
      </c>
      <c r="CS27" s="5"/>
      <c r="CT27" s="5"/>
      <c r="CU27" s="5" t="str">
        <f>IF(Aanbod!D42&gt;"",IF(EXACT(BZ27,0),IF(EXACT(AK27,0),IF(EXACT(AE27, "pB"),AH27,IF(EXACT(AE27, "Gvg-B"),AH27,IF(EXACT(AE27, "Gvg"),AH27,0))),0),0)," ")</f>
        <v xml:space="preserve"> </v>
      </c>
      <c r="CV27" s="5" t="str">
        <f>IF(Aanbod!D42&gt;"",IF(EXACT(BZ27,0),IF(EXACT(AK27,0),IF(EXACT(AE27, "pB"),AF27,IF(EXACT(AE27, "Gvg-B"),AF27,IF(EXACT(AE27, "Gvg"),AF27,0))),0),0)," ")</f>
        <v xml:space="preserve"> </v>
      </c>
      <c r="CW27" s="9" t="str">
        <f>IF(Aanbod!D42&gt;"",IF($CU$203&gt;0,$CT$1/$CU$203*CU27,0)," ")</f>
        <v xml:space="preserve"> </v>
      </c>
      <c r="CX27" s="10" t="str">
        <f>IF(Aanbod!D42&gt;"",IF(CV27&gt;0,CW27/CV27," ")," ")</f>
        <v xml:space="preserve"> </v>
      </c>
      <c r="CY27" s="26"/>
      <c r="CZ27" s="30"/>
      <c r="DA27" s="31" t="str">
        <f>IF(Aanbod!D42&gt;"",IF(EXACT(BZ27,0),IF(EXACT(AK27,0),IF(EXACT(AE27, "pA"),AH27,IF(EXACT(AE27, "Gvg"),AH27,IF(EXACT(AE27, "Gvg-A"),AH27,IF(EXACT(AE27, "Gvg-B"),AH27,0)))),0),0)," ")</f>
        <v xml:space="preserve"> </v>
      </c>
      <c r="DB27" s="31" t="str">
        <f>IF(Aanbod!D42&gt;"",IF(EXACT(BZ27,0),IF(EXACT(AK27,0),IF(EXACT(AE27, "pA"),AF27,IF(EXACT(AE27, "Gvg"),AF27,IF(EXACT(AE27, "Gvg-A"),AF27,IF(EXACT(AE27, "Gvg-B"),AF27,0)))),0),0)," ")</f>
        <v xml:space="preserve"> </v>
      </c>
      <c r="DC27" s="31" t="str">
        <f>IF(Aanbod!D42&gt;"",IF($DA$203&gt;0,$CZ$1/$DA$203*DA27,0)," ")</f>
        <v xml:space="preserve"> </v>
      </c>
      <c r="DD27" s="29" t="str">
        <f>IF(Aanbod!D42&gt;"",IF(DB27&gt;0,DC27/DB27," ")," ")</f>
        <v xml:space="preserve"> </v>
      </c>
      <c r="DF27" s="26"/>
      <c r="DG27" s="30"/>
      <c r="DH27" s="31" t="str">
        <f>IF(Aanbod!D42&gt;"",IF(EXACT(BZ27,0),IF(EXACT(AK27,0),IF(EXACT(AE27, "pB"),AH27,IF(EXACT(AE27, "Gvg"),AH27,IF(EXACT(AE27, "Gvg-A"),AH27,IF(EXACT(AE27, "Gvg-B"),AH27,0)))),0),0)," ")</f>
        <v xml:space="preserve"> </v>
      </c>
      <c r="DI27" s="31" t="str">
        <f>IF(Aanbod!D42&gt;"",IF(EXACT(BZ27,0),IF(EXACT(AK27,0),IF(EXACT(AE27, "pB"),AF27,IF(EXACT(AE27, "Gvg"),AF27,IF(EXACT(AE27, "Gvg-A"),AF27,IF(EXACT(AE27, "Gvg-B"),AF27,0)))),0),0)," ")</f>
        <v xml:space="preserve"> </v>
      </c>
      <c r="DJ27" s="31" t="str">
        <f>IF(Aanbod!D42&gt;"",IF($DH$203&gt;0,$DG$1/$DH$203*DH27,0)," ")</f>
        <v xml:space="preserve"> </v>
      </c>
      <c r="DK27" s="29" t="str">
        <f>IF(Aanbod!D42&gt;"",IF(DI27&gt;0,DJ27/DI27," ")," ")</f>
        <v xml:space="preserve"> </v>
      </c>
      <c r="DM27" s="37" t="str">
        <f>IF(Aanbod!D42&gt;"",BX27-BZ27+CQ27+CW27+DC27+DJ27," ")</f>
        <v xml:space="preserve"> </v>
      </c>
      <c r="DN27" s="35" t="str">
        <f>IF(Aanbod!D42&gt;"",IF((DM27-AF27)&gt;0,(DM27-AF27),0)," ")</f>
        <v xml:space="preserve"> </v>
      </c>
      <c r="DO27" s="35" t="str">
        <f>IF(Aanbod!D42&gt;"",IF(DN27&gt;0,(Berekening!H27+BB27+CQ27)/DM27*DN27,0)," ")</f>
        <v xml:space="preserve"> </v>
      </c>
      <c r="DP27" s="35" t="str">
        <f>IF(Aanbod!D42&gt;"",IF(DN27&gt;0,(Berekening!N27+BH27+CW27)/DM27*DN27,0)," ")</f>
        <v xml:space="preserve"> </v>
      </c>
      <c r="DQ27" s="35" t="str">
        <f>IF(Aanbod!D42&gt;"",IF(DN27&gt;0,(Berekening!T27+BN27+DC27)/DM27*DN27,0)," ")</f>
        <v xml:space="preserve"> </v>
      </c>
      <c r="DR27" s="33" t="str">
        <f>IF(Aanbod!D42&gt;"",IF(DN27&gt;0,(Berekening!AA27+BU27+DJ27)/DM27*DN27,0)," ")</f>
        <v xml:space="preserve"> </v>
      </c>
      <c r="DS27" s="35"/>
      <c r="DT27" s="38" t="str">
        <f>IF(Aanbod!D42&gt;"",ROUND((DM27-DN27),2)," ")</f>
        <v xml:space="preserve"> </v>
      </c>
      <c r="DU27" s="38" t="str">
        <f>IF(Aanbod!D42&gt;"",IF(DT27=C27,0.01,DT27),"")</f>
        <v/>
      </c>
      <c r="DV27" s="39" t="str">
        <f>IF(Aanbod!D42&gt;"",RANK(DU27,$DU$2:$DU$201) + COUNTIF($DU$2:DU27,DU27) -1," ")</f>
        <v xml:space="preserve"> </v>
      </c>
      <c r="DW27" s="35" t="str">
        <f>IF(Aanbod!D42&gt;"",IF($DV$203&lt;0,IF(DV27&lt;=ABS($DV$203),0.01,0),IF(DV27&lt;=ABS($DV$203),-0.01,0))," ")</f>
        <v xml:space="preserve"> </v>
      </c>
      <c r="DX27" s="35"/>
      <c r="DY27" s="28" t="str">
        <f>IF(Aanbod!D42&gt;"",DT27+DW27," ")</f>
        <v xml:space="preserve"> </v>
      </c>
    </row>
    <row r="28" spans="1:129" x14ac:dyDescent="0.25">
      <c r="A28" s="26" t="str">
        <f>Aanbod!A43</f>
        <v/>
      </c>
      <c r="B28" s="27" t="str">
        <f>IF(Aanbod!D43&gt;"",IF(EXACT(Aanbod!F43, "Preferent"),Aanbod!E43*2,IF(EXACT(Aanbod!F43, "Concurrent"),Aanbod!E43,0))," ")</f>
        <v xml:space="preserve"> </v>
      </c>
      <c r="C28" s="28" t="str">
        <f>IF(Aanbod!E43&gt;0,Aanbod!E43," ")</f>
        <v xml:space="preserve"> </v>
      </c>
      <c r="D28" s="5"/>
      <c r="E28" s="5"/>
      <c r="F28" s="5" t="str">
        <f>IF(Aanbod!D43&gt;"",IF(EXACT(Aanbod!D43, "pA"),Berekening!B28,IF(EXACT(Aanbod!D43, "Gvg-A"),Berekening!B28,IF(EXACT(Aanbod!D43, "Gvg"),Berekening!B28,0)))," ")</f>
        <v xml:space="preserve"> </v>
      </c>
      <c r="G28" s="5" t="str">
        <f>IF(Aanbod!D43&gt;"",IF(EXACT(Aanbod!D43, "pA"),Aanbod!E43,IF(EXACT(Aanbod!D43, "Gvg-A"),Aanbod!E43,IF(EXACT(Aanbod!D43, "Gvg"),Aanbod!E43,0)))," ")</f>
        <v xml:space="preserve"> </v>
      </c>
      <c r="H28" s="5" t="str">
        <f>IF(Aanbod!D43&gt;"",IF($F$203&gt;0,$E$1/$F$203*F28,0)," ")</f>
        <v xml:space="preserve"> </v>
      </c>
      <c r="I28" s="29" t="str">
        <f>IF(Aanbod!D43&gt;"",IF(G28&gt;0,H28/G28," ")," ")</f>
        <v xml:space="preserve"> </v>
      </c>
      <c r="J28" s="5"/>
      <c r="K28" s="5"/>
      <c r="L28" s="5" t="str">
        <f>IF(Aanbod!D43&gt;"",IF(EXACT(Aanbod!D43, "pB"),Berekening!B28,IF(EXACT(Aanbod!D43, "Gvg-B"),Berekening!B28,IF(EXACT(Aanbod!D43, "Gvg"),Berekening!B28,0)))," ")</f>
        <v xml:space="preserve"> </v>
      </c>
      <c r="M28" s="5" t="str">
        <f>IF(Aanbod!D43&gt;"",IF(EXACT(Aanbod!D43, "pB"),Aanbod!E43,IF(EXACT(Aanbod!D43, "Gvg-B"),Aanbod!E43,IF(EXACT(Aanbod!D43, "Gvg"),Aanbod!E43,0)))," ")</f>
        <v xml:space="preserve"> </v>
      </c>
      <c r="N28" s="9" t="str">
        <f>IF(Aanbod!D43&gt;"",IF($L$203&gt;0,$K$1/$L$203*L28,0)," ")</f>
        <v xml:space="preserve"> </v>
      </c>
      <c r="O28" s="10" t="str">
        <f>IF(Aanbod!D43&gt;"",IF(M28&gt;0,N28/M28," ")," ")</f>
        <v xml:space="preserve"> </v>
      </c>
      <c r="P28" s="26"/>
      <c r="Q28" s="30"/>
      <c r="R28" s="31" t="str">
        <f>IF(Aanbod!D43&gt;"",IF(EXACT(Aanbod!D43, "pA"),Berekening!B28,IF(EXACT(Aanbod!D43, "Gvg"),Berekening!B28,IF(EXACT(Aanbod!D43, "Gvg-A"),Berekening!B28,IF(EXACT(Aanbod!D43, "Gvg-B"),Berekening!B28,0))))," ")</f>
        <v xml:space="preserve"> </v>
      </c>
      <c r="S28" s="31" t="str">
        <f>IF(Aanbod!D43&gt;"",IF(EXACT(Aanbod!D43, "pA"),Aanbod!E43,IF(EXACT(Aanbod!D43, "Gvg"),Aanbod!E43,IF(EXACT(Aanbod!D43, "Gvg-A"),Aanbod!E43,IF(EXACT(Aanbod!D43, "Gvg-B"),Aanbod!E43,0))))," ")</f>
        <v xml:space="preserve"> </v>
      </c>
      <c r="T28" s="31" t="str">
        <f>IF(Aanbod!D43&gt;"",IF($R$203&gt;0,$Q$1/$R$203*R28,0)," ")</f>
        <v xml:space="preserve"> </v>
      </c>
      <c r="U28" s="29" t="str">
        <f>IF(Aanbod!D43&gt;"",IF(S28&gt;0,T28/S28," ")," ")</f>
        <v xml:space="preserve"> </v>
      </c>
      <c r="W28" s="26"/>
      <c r="X28" s="30"/>
      <c r="Y28" s="31" t="str">
        <f>IF(Aanbod!D43&gt;"",IF(EXACT(Aanbod!D43, "pB"),Berekening!B28,IF(EXACT(Aanbod!D43, "Gvg"),Berekening!B28,IF(EXACT(Aanbod!D43, "Gvg-A"),Berekening!B28,IF(EXACT(Aanbod!D43, "Gvg-B"),Berekening!B28,0))))," ")</f>
        <v xml:space="preserve"> </v>
      </c>
      <c r="Z28" s="31" t="str">
        <f>IF(Aanbod!D43&gt;"",IF(EXACT(Aanbod!D43, "pB"),Aanbod!E43,IF(EXACT(Aanbod!D43, "Gvg"),Aanbod!E43,IF(EXACT(Aanbod!D43, "Gvg-A"),Aanbod!E43,IF(EXACT(Aanbod!D43, "Gvg-B"),Aanbod!E43,0))))," ")</f>
        <v xml:space="preserve"> </v>
      </c>
      <c r="AA28" s="31" t="str">
        <f>IF(Aanbod!D43&gt;"",IF($Y$203&gt;0,$X$1/$Y$203*Y28,0)," ")</f>
        <v xml:space="preserve"> </v>
      </c>
      <c r="AB28" s="29" t="str">
        <f>IF(Aanbod!D43&gt;"",IF(Z28&gt;0,AA28/Z28," ")," ")</f>
        <v xml:space="preserve"> </v>
      </c>
      <c r="AC28" s="32"/>
      <c r="AD28" s="26" t="str">
        <f>IF(Aanbod!D43&gt;"",ROW(AE28)-1," ")</f>
        <v xml:space="preserve"> </v>
      </c>
      <c r="AE28" t="str">
        <f>IF(Aanbod!D43&gt;"",Aanbod!D43," ")</f>
        <v xml:space="preserve"> </v>
      </c>
      <c r="AF28" s="9" t="str">
        <f>IF(Aanbod!D43&gt;"",Aanbod!E43," ")</f>
        <v xml:space="preserve"> </v>
      </c>
      <c r="AG28" t="str">
        <f>IF(Aanbod!D43&gt;"",Aanbod!F43," ")</f>
        <v xml:space="preserve"> </v>
      </c>
      <c r="AH28" s="33" t="str">
        <f>IF(Aanbod!D43&gt;"",Berekening!B28," ")</f>
        <v xml:space="preserve"> </v>
      </c>
      <c r="AI28" s="34" t="str">
        <f>IF(Aanbod!D43&gt;"",Berekening!H28+Berekening!N28+Berekening!T28+Berekening!AA28," ")</f>
        <v xml:space="preserve"> </v>
      </c>
      <c r="AJ28" s="35" t="str">
        <f>IF(Aanbod!D43&gt;"",IF((AI28-AF28)&gt;0,0,(AI28-AF28))," ")</f>
        <v xml:space="preserve"> </v>
      </c>
      <c r="AK28" s="35" t="str">
        <f>IF(Aanbod!D43&gt;"",IF((AI28-AF28)&gt;0,(AI28-AF28),0)," ")</f>
        <v xml:space="preserve"> </v>
      </c>
      <c r="AL28" s="35" t="str">
        <f>IF(Aanbod!D43&gt;"",IF(AK28&gt;0,Berekening!H28/AI28*AK28,0)," ")</f>
        <v xml:space="preserve"> </v>
      </c>
      <c r="AM28" s="35" t="str">
        <f>IF(Aanbod!D43&gt;"",IF(AK28&gt;0,Berekening!N28/AI28*AK28,0)," ")</f>
        <v xml:space="preserve"> </v>
      </c>
      <c r="AN28" s="35" t="str">
        <f>IF(Aanbod!D43&gt;"",IF(AK28&gt;0,Berekening!T28/AI28*AK28,0)," ")</f>
        <v xml:space="preserve"> </v>
      </c>
      <c r="AO28" s="33" t="str">
        <f>IF(Aanbod!D43&gt;"",IF(AK28&gt;0,Berekening!AA28/AI28*AK28,0)," ")</f>
        <v xml:space="preserve"> </v>
      </c>
      <c r="AX28" s="36"/>
      <c r="AY28" s="5"/>
      <c r="AZ28" s="5" t="str">
        <f>IF(Aanbod!D43&gt;"",IF(EXACT(AK28,0),IF(EXACT(Aanbod!D43, "pA"),Berekening!B28,IF(EXACT(Aanbod!D43, "Gvg-A"),Berekening!B28,IF(EXACT(Aanbod!D43, "Gvg"),Berekening!B28,0))),0)," ")</f>
        <v xml:space="preserve"> </v>
      </c>
      <c r="BA28" s="5" t="str">
        <f>IF(Aanbod!D43&gt;"",IF(EXACT(AK28,0),IF(EXACT(Aanbod!D43, "pA"),Aanbod!E43,IF(EXACT(Aanbod!D43, "Gvg-A"),Aanbod!E43,IF(EXACT(Aanbod!D43, "Gvg"),Aanbod!E43,0))),0)," ")</f>
        <v xml:space="preserve"> </v>
      </c>
      <c r="BB28" s="5" t="str">
        <f>IF(Aanbod!D43&gt;"",IF($AZ$203&gt;0,$AY$1/$AZ$203*AZ28,0)," ")</f>
        <v xml:space="preserve"> </v>
      </c>
      <c r="BC28" s="29" t="str">
        <f>IF(Aanbod!D43&gt;"",IF(BA28&gt;0,BB28/BA28," ")," ")</f>
        <v xml:space="preserve"> </v>
      </c>
      <c r="BD28" s="5"/>
      <c r="BE28" s="5"/>
      <c r="BF28" s="5" t="str">
        <f>IF(Aanbod!D43&gt;"",IF(EXACT(AK28,0),IF(EXACT(Aanbod!D43, "pB"),Berekening!B28,IF(EXACT(Aanbod!D43, "Gvg-B"),Berekening!B28,IF(EXACT(Aanbod!D43, "Gvg"),Berekening!B28,0))),0)," ")</f>
        <v xml:space="preserve"> </v>
      </c>
      <c r="BG28" s="5" t="str">
        <f>IF(Aanbod!D43&gt;"",IF(EXACT(AK28,0),IF(EXACT(Aanbod!D43, "pB"),Aanbod!E43,IF(EXACT(Aanbod!D43, "Gvg-B"),Aanbod!E43,IF(EXACT(Aanbod!D43, "Gvg"),Aanbod!E43,0))),0)," ")</f>
        <v xml:space="preserve"> </v>
      </c>
      <c r="BH28" s="9" t="str">
        <f>IF(Aanbod!D43&gt;"",IF($BF$203&gt;0,$BE$1/$BF$203*BF28,0)," ")</f>
        <v xml:space="preserve"> </v>
      </c>
      <c r="BI28" s="10" t="str">
        <f>IF(Aanbod!D43&gt;"",IF(BG28&gt;0,BH28/BG28," ")," ")</f>
        <v xml:space="preserve"> </v>
      </c>
      <c r="BJ28" s="26"/>
      <c r="BK28" s="30"/>
      <c r="BL28" s="31" t="str">
        <f>IF(Aanbod!D43&gt;"",IF(EXACT(AK28,0),IF(EXACT(Aanbod!D43, "pA"),Berekening!B28,IF(EXACT(Aanbod!D43, "Gvg"),Berekening!B28,IF(EXACT(Aanbod!D43, "Gvg-A"),Berekening!B28,IF(EXACT(Aanbod!D43, "Gvg-B"),Berekening!B28,0)))),0)," ")</f>
        <v xml:space="preserve"> </v>
      </c>
      <c r="BM28" s="31" t="str">
        <f>IF(Aanbod!D43&gt;"",IF(EXACT(AK28,0),IF(EXACT(Aanbod!D43, "pA"),Aanbod!E43,IF(EXACT(Aanbod!D43, "Gvg"),Aanbod!E43,IF(EXACT(Aanbod!D43, "Gvg-A"),Aanbod!E43,IF(EXACT(Aanbod!D43, "Gvg-B"),Aanbod!E43,0)))),0)," ")</f>
        <v xml:space="preserve"> </v>
      </c>
      <c r="BN28" s="31" t="str">
        <f>IF(Aanbod!D43&gt;"",IF($BL$203&gt;0,$BK$1/$BL$203*BL28,0)," ")</f>
        <v xml:space="preserve"> </v>
      </c>
      <c r="BO28" s="29" t="str">
        <f>IF(Aanbod!D43&gt;"",IF(BM28&gt;0,BN28/BM28," ")," ")</f>
        <v xml:space="preserve"> </v>
      </c>
      <c r="BQ28" s="26"/>
      <c r="BR28" s="30"/>
      <c r="BS28" s="31" t="str">
        <f>IF(Aanbod!D43&gt;"",IF(EXACT(AK28,0),IF(EXACT(Aanbod!D43, "pB"),Berekening!B28,IF(EXACT(Aanbod!D43, "Gvg"),Berekening!B28,IF(EXACT(Aanbod!D43, "Gvg-A"),Berekening!B28,IF(EXACT(Aanbod!D43, "Gvg-B"),Berekening!B28,0)))),0)," ")</f>
        <v xml:space="preserve"> </v>
      </c>
      <c r="BT28" s="31" t="str">
        <f>IF(Aanbod!D43&gt;"",IF(EXACT(AK28,0),IF(EXACT(Aanbod!D43, "pB"),Aanbod!E43,IF(EXACT(Aanbod!D43, "Gvg"),Aanbod!E43,IF(EXACT(Aanbod!D43, "Gvg-A"),Aanbod!E43,IF(EXACT(Aanbod!D43, "Gvg-B"),Aanbod!E43,0)))),0)," ")</f>
        <v xml:space="preserve"> </v>
      </c>
      <c r="BU28" s="31" t="str">
        <f>IF(Aanbod!D43&gt;"",IF($BS$203&gt;0,$BR$1/$BS$203*BS28,0)," ")</f>
        <v xml:space="preserve"> </v>
      </c>
      <c r="BV28" s="29" t="str">
        <f>IF(Aanbod!D43&gt;"",IF(BT28&gt;0,BU28/BT28," ")," ")</f>
        <v xml:space="preserve"> </v>
      </c>
      <c r="BX28" s="34" t="str">
        <f>IF(Aanbod!D43&gt;"",AI28-AK28+BB28+BH28+BN28+BU28," ")</f>
        <v xml:space="preserve"> </v>
      </c>
      <c r="BY28" s="35" t="str">
        <f>IF(Aanbod!D43&gt;"",IF((BX28-AF28)&gt;0,0,(BX28-AF28))," ")</f>
        <v xml:space="preserve"> </v>
      </c>
      <c r="BZ28" s="35" t="str">
        <f>IF(Aanbod!D43&gt;"",IF((BX28-AF28)&gt;0,(BX28-AF28),0)," ")</f>
        <v xml:space="preserve"> </v>
      </c>
      <c r="CA28" s="35" t="str">
        <f>IF(Aanbod!D43&gt;"",IF(BZ28&gt;0,(Berekening!H28+BB28)/BX28*BZ28,0)," ")</f>
        <v xml:space="preserve"> </v>
      </c>
      <c r="CB28" s="35" t="str">
        <f>IF(Aanbod!D43&gt;"",IF(BZ28&gt;0,(Berekening!N28+BH28)/BX28*BZ28,0)," ")</f>
        <v xml:space="preserve"> </v>
      </c>
      <c r="CC28" s="35" t="str">
        <f>IF(Aanbod!D43&gt;"",IF(BZ28&gt;0,(Berekening!T28+BN28)/BX28*BZ28,0)," ")</f>
        <v xml:space="preserve"> </v>
      </c>
      <c r="CD28" s="33" t="str">
        <f>IF(Aanbod!D43&gt;"",IF(BZ28&gt;0,Berekening!AA28/BX28*BZ28,0)," ")</f>
        <v xml:space="preserve"> </v>
      </c>
      <c r="CE28" s="35"/>
      <c r="CM28" s="36"/>
      <c r="CN28" s="5"/>
      <c r="CO28" s="5" t="str">
        <f>IF(Aanbod!D43&gt;"",IF(EXACT(BZ28,0),IF(EXACT(AK28,0),IF(EXACT(AE28, "pA"),AH28,IF(EXACT(AE28, "Gvg-A"),AH28,IF(EXACT(AE28, "Gvg"),AH28,0))),0),0)," ")</f>
        <v xml:space="preserve"> </v>
      </c>
      <c r="CP28" s="5" t="str">
        <f>IF(Aanbod!D43&gt;"",IF(EXACT(BZ28,0),IF(EXACT(AK28,0),IF(EXACT(AE28, "pA"),AF28,IF(EXACT(AE28, "Gvg-A"),AF28,IF(EXACT(AE28, "Gvg"),AF28,0))),0),0)," ")</f>
        <v xml:space="preserve"> </v>
      </c>
      <c r="CQ28" s="5" t="str">
        <f>IF(Aanbod!D43&gt;"",IF($CO$203&gt;0,$CN$1/$CO$203*CO28,0)," ")</f>
        <v xml:space="preserve"> </v>
      </c>
      <c r="CR28" s="29" t="str">
        <f>IF(Aanbod!D43&gt;"",IF(CP28&gt;0,CQ28/CP28," ")," ")</f>
        <v xml:space="preserve"> </v>
      </c>
      <c r="CS28" s="5"/>
      <c r="CT28" s="5"/>
      <c r="CU28" s="5" t="str">
        <f>IF(Aanbod!D43&gt;"",IF(EXACT(BZ28,0),IF(EXACT(AK28,0),IF(EXACT(AE28, "pB"),AH28,IF(EXACT(AE28, "Gvg-B"),AH28,IF(EXACT(AE28, "Gvg"),AH28,0))),0),0)," ")</f>
        <v xml:space="preserve"> </v>
      </c>
      <c r="CV28" s="5" t="str">
        <f>IF(Aanbod!D43&gt;"",IF(EXACT(BZ28,0),IF(EXACT(AK28,0),IF(EXACT(AE28, "pB"),AF28,IF(EXACT(AE28, "Gvg-B"),AF28,IF(EXACT(AE28, "Gvg"),AF28,0))),0),0)," ")</f>
        <v xml:space="preserve"> </v>
      </c>
      <c r="CW28" s="9" t="str">
        <f>IF(Aanbod!D43&gt;"",IF($CU$203&gt;0,$CT$1/$CU$203*CU28,0)," ")</f>
        <v xml:space="preserve"> </v>
      </c>
      <c r="CX28" s="10" t="str">
        <f>IF(Aanbod!D43&gt;"",IF(CV28&gt;0,CW28/CV28," ")," ")</f>
        <v xml:space="preserve"> </v>
      </c>
      <c r="CY28" s="26"/>
      <c r="CZ28" s="30"/>
      <c r="DA28" s="31" t="str">
        <f>IF(Aanbod!D43&gt;"",IF(EXACT(BZ28,0),IF(EXACT(AK28,0),IF(EXACT(AE28, "pA"),AH28,IF(EXACT(AE28, "Gvg"),AH28,IF(EXACT(AE28, "Gvg-A"),AH28,IF(EXACT(AE28, "Gvg-B"),AH28,0)))),0),0)," ")</f>
        <v xml:space="preserve"> </v>
      </c>
      <c r="DB28" s="31" t="str">
        <f>IF(Aanbod!D43&gt;"",IF(EXACT(BZ28,0),IF(EXACT(AK28,0),IF(EXACT(AE28, "pA"),AF28,IF(EXACT(AE28, "Gvg"),AF28,IF(EXACT(AE28, "Gvg-A"),AF28,IF(EXACT(AE28, "Gvg-B"),AF28,0)))),0),0)," ")</f>
        <v xml:space="preserve"> </v>
      </c>
      <c r="DC28" s="31" t="str">
        <f>IF(Aanbod!D43&gt;"",IF($DA$203&gt;0,$CZ$1/$DA$203*DA28,0)," ")</f>
        <v xml:space="preserve"> </v>
      </c>
      <c r="DD28" s="29" t="str">
        <f>IF(Aanbod!D43&gt;"",IF(DB28&gt;0,DC28/DB28," ")," ")</f>
        <v xml:space="preserve"> </v>
      </c>
      <c r="DF28" s="26"/>
      <c r="DG28" s="30"/>
      <c r="DH28" s="31" t="str">
        <f>IF(Aanbod!D43&gt;"",IF(EXACT(BZ28,0),IF(EXACT(AK28,0),IF(EXACT(AE28, "pB"),AH28,IF(EXACT(AE28, "Gvg"),AH28,IF(EXACT(AE28, "Gvg-A"),AH28,IF(EXACT(AE28, "Gvg-B"),AH28,0)))),0),0)," ")</f>
        <v xml:space="preserve"> </v>
      </c>
      <c r="DI28" s="31" t="str">
        <f>IF(Aanbod!D43&gt;"",IF(EXACT(BZ28,0),IF(EXACT(AK28,0),IF(EXACT(AE28, "pB"),AF28,IF(EXACT(AE28, "Gvg"),AF28,IF(EXACT(AE28, "Gvg-A"),AF28,IF(EXACT(AE28, "Gvg-B"),AF28,0)))),0),0)," ")</f>
        <v xml:space="preserve"> </v>
      </c>
      <c r="DJ28" s="31" t="str">
        <f>IF(Aanbod!D43&gt;"",IF($DH$203&gt;0,$DG$1/$DH$203*DH28,0)," ")</f>
        <v xml:space="preserve"> </v>
      </c>
      <c r="DK28" s="29" t="str">
        <f>IF(Aanbod!D43&gt;"",IF(DI28&gt;0,DJ28/DI28," ")," ")</f>
        <v xml:space="preserve"> </v>
      </c>
      <c r="DM28" s="37" t="str">
        <f>IF(Aanbod!D43&gt;"",BX28-BZ28+CQ28+CW28+DC28+DJ28," ")</f>
        <v xml:space="preserve"> </v>
      </c>
      <c r="DN28" s="35" t="str">
        <f>IF(Aanbod!D43&gt;"",IF((DM28-AF28)&gt;0,(DM28-AF28),0)," ")</f>
        <v xml:space="preserve"> </v>
      </c>
      <c r="DO28" s="35" t="str">
        <f>IF(Aanbod!D43&gt;"",IF(DN28&gt;0,(Berekening!H28+BB28+CQ28)/DM28*DN28,0)," ")</f>
        <v xml:space="preserve"> </v>
      </c>
      <c r="DP28" s="35" t="str">
        <f>IF(Aanbod!D43&gt;"",IF(DN28&gt;0,(Berekening!N28+BH28+CW28)/DM28*DN28,0)," ")</f>
        <v xml:space="preserve"> </v>
      </c>
      <c r="DQ28" s="35" t="str">
        <f>IF(Aanbod!D43&gt;"",IF(DN28&gt;0,(Berekening!T28+BN28+DC28)/DM28*DN28,0)," ")</f>
        <v xml:space="preserve"> </v>
      </c>
      <c r="DR28" s="33" t="str">
        <f>IF(Aanbod!D43&gt;"",IF(DN28&gt;0,(Berekening!AA28+BU28+DJ28)/DM28*DN28,0)," ")</f>
        <v xml:space="preserve"> </v>
      </c>
      <c r="DS28" s="35"/>
      <c r="DT28" s="38" t="str">
        <f>IF(Aanbod!D43&gt;"",ROUND((DM28-DN28),2)," ")</f>
        <v xml:space="preserve"> </v>
      </c>
      <c r="DU28" s="38" t="str">
        <f>IF(Aanbod!D43&gt;"",IF(DT28=C28,0.01,DT28),"")</f>
        <v/>
      </c>
      <c r="DV28" s="39" t="str">
        <f>IF(Aanbod!D43&gt;"",RANK(DU28,$DU$2:$DU$201) + COUNTIF($DU$2:DU28,DU28) -1," ")</f>
        <v xml:space="preserve"> </v>
      </c>
      <c r="DW28" s="35" t="str">
        <f>IF(Aanbod!D43&gt;"",IF($DV$203&lt;0,IF(DV28&lt;=ABS($DV$203),0.01,0),IF(DV28&lt;=ABS($DV$203),-0.01,0))," ")</f>
        <v xml:space="preserve"> </v>
      </c>
      <c r="DX28" s="35"/>
      <c r="DY28" s="28" t="str">
        <f>IF(Aanbod!D43&gt;"",DT28+DW28," ")</f>
        <v xml:space="preserve"> </v>
      </c>
    </row>
    <row r="29" spans="1:129" x14ac:dyDescent="0.25">
      <c r="A29" s="26" t="str">
        <f>Aanbod!A44</f>
        <v/>
      </c>
      <c r="B29" s="27" t="str">
        <f>IF(Aanbod!D44&gt;"",IF(EXACT(Aanbod!F44, "Preferent"),Aanbod!E44*2,IF(EXACT(Aanbod!F44, "Concurrent"),Aanbod!E44,0))," ")</f>
        <v xml:space="preserve"> </v>
      </c>
      <c r="C29" s="28" t="str">
        <f>IF(Aanbod!E44&gt;0,Aanbod!E44," ")</f>
        <v xml:space="preserve"> </v>
      </c>
      <c r="D29" s="5"/>
      <c r="E29" s="5"/>
      <c r="F29" s="5" t="str">
        <f>IF(Aanbod!D44&gt;"",IF(EXACT(Aanbod!D44, "pA"),Berekening!B29,IF(EXACT(Aanbod!D44, "Gvg-A"),Berekening!B29,IF(EXACT(Aanbod!D44, "Gvg"),Berekening!B29,0)))," ")</f>
        <v xml:space="preserve"> </v>
      </c>
      <c r="G29" s="5" t="str">
        <f>IF(Aanbod!D44&gt;"",IF(EXACT(Aanbod!D44, "pA"),Aanbod!E44,IF(EXACT(Aanbod!D44, "Gvg-A"),Aanbod!E44,IF(EXACT(Aanbod!D44, "Gvg"),Aanbod!E44,0)))," ")</f>
        <v xml:space="preserve"> </v>
      </c>
      <c r="H29" s="5" t="str">
        <f>IF(Aanbod!D44&gt;"",IF($F$203&gt;0,$E$1/$F$203*F29,0)," ")</f>
        <v xml:space="preserve"> </v>
      </c>
      <c r="I29" s="29" t="str">
        <f>IF(Aanbod!D44&gt;"",IF(G29&gt;0,H29/G29," ")," ")</f>
        <v xml:space="preserve"> </v>
      </c>
      <c r="J29" s="5"/>
      <c r="K29" s="5"/>
      <c r="L29" s="5" t="str">
        <f>IF(Aanbod!D44&gt;"",IF(EXACT(Aanbod!D44, "pB"),Berekening!B29,IF(EXACT(Aanbod!D44, "Gvg-B"),Berekening!B29,IF(EXACT(Aanbod!D44, "Gvg"),Berekening!B29,0)))," ")</f>
        <v xml:space="preserve"> </v>
      </c>
      <c r="M29" s="5" t="str">
        <f>IF(Aanbod!D44&gt;"",IF(EXACT(Aanbod!D44, "pB"),Aanbod!E44,IF(EXACT(Aanbod!D44, "Gvg-B"),Aanbod!E44,IF(EXACT(Aanbod!D44, "Gvg"),Aanbod!E44,0)))," ")</f>
        <v xml:space="preserve"> </v>
      </c>
      <c r="N29" s="9" t="str">
        <f>IF(Aanbod!D44&gt;"",IF($L$203&gt;0,$K$1/$L$203*L29,0)," ")</f>
        <v xml:space="preserve"> </v>
      </c>
      <c r="O29" s="10" t="str">
        <f>IF(Aanbod!D44&gt;"",IF(M29&gt;0,N29/M29," ")," ")</f>
        <v xml:space="preserve"> </v>
      </c>
      <c r="P29" s="26"/>
      <c r="Q29" s="30"/>
      <c r="R29" s="31" t="str">
        <f>IF(Aanbod!D44&gt;"",IF(EXACT(Aanbod!D44, "pA"),Berekening!B29,IF(EXACT(Aanbod!D44, "Gvg"),Berekening!B29,IF(EXACT(Aanbod!D44, "Gvg-A"),Berekening!B29,IF(EXACT(Aanbod!D44, "Gvg-B"),Berekening!B29,0))))," ")</f>
        <v xml:space="preserve"> </v>
      </c>
      <c r="S29" s="31" t="str">
        <f>IF(Aanbod!D44&gt;"",IF(EXACT(Aanbod!D44, "pA"),Aanbod!E44,IF(EXACT(Aanbod!D44, "Gvg"),Aanbod!E44,IF(EXACT(Aanbod!D44, "Gvg-A"),Aanbod!E44,IF(EXACT(Aanbod!D44, "Gvg-B"),Aanbod!E44,0))))," ")</f>
        <v xml:space="preserve"> </v>
      </c>
      <c r="T29" s="31" t="str">
        <f>IF(Aanbod!D44&gt;"",IF($R$203&gt;0,$Q$1/$R$203*R29,0)," ")</f>
        <v xml:space="preserve"> </v>
      </c>
      <c r="U29" s="29" t="str">
        <f>IF(Aanbod!D44&gt;"",IF(S29&gt;0,T29/S29," ")," ")</f>
        <v xml:space="preserve"> </v>
      </c>
      <c r="W29" s="26"/>
      <c r="X29" s="30"/>
      <c r="Y29" s="31" t="str">
        <f>IF(Aanbod!D44&gt;"",IF(EXACT(Aanbod!D44, "pB"),Berekening!B29,IF(EXACT(Aanbod!D44, "Gvg"),Berekening!B29,IF(EXACT(Aanbod!D44, "Gvg-A"),Berekening!B29,IF(EXACT(Aanbod!D44, "Gvg-B"),Berekening!B29,0))))," ")</f>
        <v xml:space="preserve"> </v>
      </c>
      <c r="Z29" s="31" t="str">
        <f>IF(Aanbod!D44&gt;"",IF(EXACT(Aanbod!D44, "pB"),Aanbod!E44,IF(EXACT(Aanbod!D44, "Gvg"),Aanbod!E44,IF(EXACT(Aanbod!D44, "Gvg-A"),Aanbod!E44,IF(EXACT(Aanbod!D44, "Gvg-B"),Aanbod!E44,0))))," ")</f>
        <v xml:space="preserve"> </v>
      </c>
      <c r="AA29" s="31" t="str">
        <f>IF(Aanbod!D44&gt;"",IF($Y$203&gt;0,$X$1/$Y$203*Y29,0)," ")</f>
        <v xml:space="preserve"> </v>
      </c>
      <c r="AB29" s="29" t="str">
        <f>IF(Aanbod!D44&gt;"",IF(Z29&gt;0,AA29/Z29," ")," ")</f>
        <v xml:space="preserve"> </v>
      </c>
      <c r="AC29" s="32"/>
      <c r="AD29" s="26" t="str">
        <f>IF(Aanbod!D44&gt;"",ROW(AE29)-1," ")</f>
        <v xml:space="preserve"> </v>
      </c>
      <c r="AE29" t="str">
        <f>IF(Aanbod!D44&gt;"",Aanbod!D44," ")</f>
        <v xml:space="preserve"> </v>
      </c>
      <c r="AF29" s="9" t="str">
        <f>IF(Aanbod!D44&gt;"",Aanbod!E44," ")</f>
        <v xml:space="preserve"> </v>
      </c>
      <c r="AG29" t="str">
        <f>IF(Aanbod!D44&gt;"",Aanbod!F44," ")</f>
        <v xml:space="preserve"> </v>
      </c>
      <c r="AH29" s="33" t="str">
        <f>IF(Aanbod!D44&gt;"",Berekening!B29," ")</f>
        <v xml:space="preserve"> </v>
      </c>
      <c r="AI29" s="34" t="str">
        <f>IF(Aanbod!D44&gt;"",Berekening!H29+Berekening!N29+Berekening!T29+Berekening!AA29," ")</f>
        <v xml:space="preserve"> </v>
      </c>
      <c r="AJ29" s="35" t="str">
        <f>IF(Aanbod!D44&gt;"",IF((AI29-AF29)&gt;0,0,(AI29-AF29))," ")</f>
        <v xml:space="preserve"> </v>
      </c>
      <c r="AK29" s="35" t="str">
        <f>IF(Aanbod!D44&gt;"",IF((AI29-AF29)&gt;0,(AI29-AF29),0)," ")</f>
        <v xml:space="preserve"> </v>
      </c>
      <c r="AL29" s="35" t="str">
        <f>IF(Aanbod!D44&gt;"",IF(AK29&gt;0,Berekening!H29/AI29*AK29,0)," ")</f>
        <v xml:space="preserve"> </v>
      </c>
      <c r="AM29" s="35" t="str">
        <f>IF(Aanbod!D44&gt;"",IF(AK29&gt;0,Berekening!N29/AI29*AK29,0)," ")</f>
        <v xml:space="preserve"> </v>
      </c>
      <c r="AN29" s="35" t="str">
        <f>IF(Aanbod!D44&gt;"",IF(AK29&gt;0,Berekening!T29/AI29*AK29,0)," ")</f>
        <v xml:space="preserve"> </v>
      </c>
      <c r="AO29" s="33" t="str">
        <f>IF(Aanbod!D44&gt;"",IF(AK29&gt;0,Berekening!AA29/AI29*AK29,0)," ")</f>
        <v xml:space="preserve"> </v>
      </c>
      <c r="AX29" s="36"/>
      <c r="AY29" s="5"/>
      <c r="AZ29" s="5" t="str">
        <f>IF(Aanbod!D44&gt;"",IF(EXACT(AK29,0),IF(EXACT(Aanbod!D44, "pA"),Berekening!B29,IF(EXACT(Aanbod!D44, "Gvg-A"),Berekening!B29,IF(EXACT(Aanbod!D44, "Gvg"),Berekening!B29,0))),0)," ")</f>
        <v xml:space="preserve"> </v>
      </c>
      <c r="BA29" s="5" t="str">
        <f>IF(Aanbod!D44&gt;"",IF(EXACT(AK29,0),IF(EXACT(Aanbod!D44, "pA"),Aanbod!E44,IF(EXACT(Aanbod!D44, "Gvg-A"),Aanbod!E44,IF(EXACT(Aanbod!D44, "Gvg"),Aanbod!E44,0))),0)," ")</f>
        <v xml:space="preserve"> </v>
      </c>
      <c r="BB29" s="5" t="str">
        <f>IF(Aanbod!D44&gt;"",IF($AZ$203&gt;0,$AY$1/$AZ$203*AZ29,0)," ")</f>
        <v xml:space="preserve"> </v>
      </c>
      <c r="BC29" s="29" t="str">
        <f>IF(Aanbod!D44&gt;"",IF(BA29&gt;0,BB29/BA29," ")," ")</f>
        <v xml:space="preserve"> </v>
      </c>
      <c r="BD29" s="5"/>
      <c r="BE29" s="5"/>
      <c r="BF29" s="5" t="str">
        <f>IF(Aanbod!D44&gt;"",IF(EXACT(AK29,0),IF(EXACT(Aanbod!D44, "pB"),Berekening!B29,IF(EXACT(Aanbod!D44, "Gvg-B"),Berekening!B29,IF(EXACT(Aanbod!D44, "Gvg"),Berekening!B29,0))),0)," ")</f>
        <v xml:space="preserve"> </v>
      </c>
      <c r="BG29" s="5" t="str">
        <f>IF(Aanbod!D44&gt;"",IF(EXACT(AK29,0),IF(EXACT(Aanbod!D44, "pB"),Aanbod!E44,IF(EXACT(Aanbod!D44, "Gvg-B"),Aanbod!E44,IF(EXACT(Aanbod!D44, "Gvg"),Aanbod!E44,0))),0)," ")</f>
        <v xml:space="preserve"> </v>
      </c>
      <c r="BH29" s="9" t="str">
        <f>IF(Aanbod!D44&gt;"",IF($BF$203&gt;0,$BE$1/$BF$203*BF29,0)," ")</f>
        <v xml:space="preserve"> </v>
      </c>
      <c r="BI29" s="10" t="str">
        <f>IF(Aanbod!D44&gt;"",IF(BG29&gt;0,BH29/BG29," ")," ")</f>
        <v xml:space="preserve"> </v>
      </c>
      <c r="BJ29" s="26"/>
      <c r="BK29" s="30"/>
      <c r="BL29" s="31" t="str">
        <f>IF(Aanbod!D44&gt;"",IF(EXACT(AK29,0),IF(EXACT(Aanbod!D44, "pA"),Berekening!B29,IF(EXACT(Aanbod!D44, "Gvg"),Berekening!B29,IF(EXACT(Aanbod!D44, "Gvg-A"),Berekening!B29,IF(EXACT(Aanbod!D44, "Gvg-B"),Berekening!B29,0)))),0)," ")</f>
        <v xml:space="preserve"> </v>
      </c>
      <c r="BM29" s="31" t="str">
        <f>IF(Aanbod!D44&gt;"",IF(EXACT(AK29,0),IF(EXACT(Aanbod!D44, "pA"),Aanbod!E44,IF(EXACT(Aanbod!D44, "Gvg"),Aanbod!E44,IF(EXACT(Aanbod!D44, "Gvg-A"),Aanbod!E44,IF(EXACT(Aanbod!D44, "Gvg-B"),Aanbod!E44,0)))),0)," ")</f>
        <v xml:space="preserve"> </v>
      </c>
      <c r="BN29" s="31" t="str">
        <f>IF(Aanbod!D44&gt;"",IF($BL$203&gt;0,$BK$1/$BL$203*BL29,0)," ")</f>
        <v xml:space="preserve"> </v>
      </c>
      <c r="BO29" s="29" t="str">
        <f>IF(Aanbod!D44&gt;"",IF(BM29&gt;0,BN29/BM29," ")," ")</f>
        <v xml:space="preserve"> </v>
      </c>
      <c r="BQ29" s="26"/>
      <c r="BR29" s="30"/>
      <c r="BS29" s="31" t="str">
        <f>IF(Aanbod!D44&gt;"",IF(EXACT(AK29,0),IF(EXACT(Aanbod!D44, "pB"),Berekening!B29,IF(EXACT(Aanbod!D44, "Gvg"),Berekening!B29,IF(EXACT(Aanbod!D44, "Gvg-A"),Berekening!B29,IF(EXACT(Aanbod!D44, "Gvg-B"),Berekening!B29,0)))),0)," ")</f>
        <v xml:space="preserve"> </v>
      </c>
      <c r="BT29" s="31" t="str">
        <f>IF(Aanbod!D44&gt;"",IF(EXACT(AK29,0),IF(EXACT(Aanbod!D44, "pB"),Aanbod!E44,IF(EXACT(Aanbod!D44, "Gvg"),Aanbod!E44,IF(EXACT(Aanbod!D44, "Gvg-A"),Aanbod!E44,IF(EXACT(Aanbod!D44, "Gvg-B"),Aanbod!E44,0)))),0)," ")</f>
        <v xml:space="preserve"> </v>
      </c>
      <c r="BU29" s="31" t="str">
        <f>IF(Aanbod!D44&gt;"",IF($BS$203&gt;0,$BR$1/$BS$203*BS29,0)," ")</f>
        <v xml:space="preserve"> </v>
      </c>
      <c r="BV29" s="29" t="str">
        <f>IF(Aanbod!D44&gt;"",IF(BT29&gt;0,BU29/BT29," ")," ")</f>
        <v xml:space="preserve"> </v>
      </c>
      <c r="BX29" s="34" t="str">
        <f>IF(Aanbod!D44&gt;"",AI29-AK29+BB29+BH29+BN29+BU29," ")</f>
        <v xml:space="preserve"> </v>
      </c>
      <c r="BY29" s="35" t="str">
        <f>IF(Aanbod!D44&gt;"",IF((BX29-AF29)&gt;0,0,(BX29-AF29))," ")</f>
        <v xml:space="preserve"> </v>
      </c>
      <c r="BZ29" s="35" t="str">
        <f>IF(Aanbod!D44&gt;"",IF((BX29-AF29)&gt;0,(BX29-AF29),0)," ")</f>
        <v xml:space="preserve"> </v>
      </c>
      <c r="CA29" s="35" t="str">
        <f>IF(Aanbod!D44&gt;"",IF(BZ29&gt;0,(Berekening!H29+BB29)/BX29*BZ29,0)," ")</f>
        <v xml:space="preserve"> </v>
      </c>
      <c r="CB29" s="35" t="str">
        <f>IF(Aanbod!D44&gt;"",IF(BZ29&gt;0,(Berekening!N29+BH29)/BX29*BZ29,0)," ")</f>
        <v xml:space="preserve"> </v>
      </c>
      <c r="CC29" s="35" t="str">
        <f>IF(Aanbod!D44&gt;"",IF(BZ29&gt;0,(Berekening!T29+BN29)/BX29*BZ29,0)," ")</f>
        <v xml:space="preserve"> </v>
      </c>
      <c r="CD29" s="33" t="str">
        <f>IF(Aanbod!D44&gt;"",IF(BZ29&gt;0,Berekening!AA29/BX29*BZ29,0)," ")</f>
        <v xml:space="preserve"> </v>
      </c>
      <c r="CE29" s="35"/>
      <c r="CM29" s="36"/>
      <c r="CN29" s="5"/>
      <c r="CO29" s="5" t="str">
        <f>IF(Aanbod!D44&gt;"",IF(EXACT(BZ29,0),IF(EXACT(AK29,0),IF(EXACT(AE29, "pA"),AH29,IF(EXACT(AE29, "Gvg-A"),AH29,IF(EXACT(AE29, "Gvg"),AH29,0))),0),0)," ")</f>
        <v xml:space="preserve"> </v>
      </c>
      <c r="CP29" s="5" t="str">
        <f>IF(Aanbod!D44&gt;"",IF(EXACT(BZ29,0),IF(EXACT(AK29,0),IF(EXACT(AE29, "pA"),AF29,IF(EXACT(AE29, "Gvg-A"),AF29,IF(EXACT(AE29, "Gvg"),AF29,0))),0),0)," ")</f>
        <v xml:space="preserve"> </v>
      </c>
      <c r="CQ29" s="5" t="str">
        <f>IF(Aanbod!D44&gt;"",IF($CO$203&gt;0,$CN$1/$CO$203*CO29,0)," ")</f>
        <v xml:space="preserve"> </v>
      </c>
      <c r="CR29" s="29" t="str">
        <f>IF(Aanbod!D44&gt;"",IF(CP29&gt;0,CQ29/CP29," ")," ")</f>
        <v xml:space="preserve"> </v>
      </c>
      <c r="CS29" s="5"/>
      <c r="CT29" s="5"/>
      <c r="CU29" s="5" t="str">
        <f>IF(Aanbod!D44&gt;"",IF(EXACT(BZ29,0),IF(EXACT(AK29,0),IF(EXACT(AE29, "pB"),AH29,IF(EXACT(AE29, "Gvg-B"),AH29,IF(EXACT(AE29, "Gvg"),AH29,0))),0),0)," ")</f>
        <v xml:space="preserve"> </v>
      </c>
      <c r="CV29" s="5" t="str">
        <f>IF(Aanbod!D44&gt;"",IF(EXACT(BZ29,0),IF(EXACT(AK29,0),IF(EXACT(AE29, "pB"),AF29,IF(EXACT(AE29, "Gvg-B"),AF29,IF(EXACT(AE29, "Gvg"),AF29,0))),0),0)," ")</f>
        <v xml:space="preserve"> </v>
      </c>
      <c r="CW29" s="9" t="str">
        <f>IF(Aanbod!D44&gt;"",IF($CU$203&gt;0,$CT$1/$CU$203*CU29,0)," ")</f>
        <v xml:space="preserve"> </v>
      </c>
      <c r="CX29" s="10" t="str">
        <f>IF(Aanbod!D44&gt;"",IF(CV29&gt;0,CW29/CV29," ")," ")</f>
        <v xml:space="preserve"> </v>
      </c>
      <c r="CY29" s="26"/>
      <c r="CZ29" s="30"/>
      <c r="DA29" s="31" t="str">
        <f>IF(Aanbod!D44&gt;"",IF(EXACT(BZ29,0),IF(EXACT(AK29,0),IF(EXACT(AE29, "pA"),AH29,IF(EXACT(AE29, "Gvg"),AH29,IF(EXACT(AE29, "Gvg-A"),AH29,IF(EXACT(AE29, "Gvg-B"),AH29,0)))),0),0)," ")</f>
        <v xml:space="preserve"> </v>
      </c>
      <c r="DB29" s="31" t="str">
        <f>IF(Aanbod!D44&gt;"",IF(EXACT(BZ29,0),IF(EXACT(AK29,0),IF(EXACT(AE29, "pA"),AF29,IF(EXACT(AE29, "Gvg"),AF29,IF(EXACT(AE29, "Gvg-A"),AF29,IF(EXACT(AE29, "Gvg-B"),AF29,0)))),0),0)," ")</f>
        <v xml:space="preserve"> </v>
      </c>
      <c r="DC29" s="31" t="str">
        <f>IF(Aanbod!D44&gt;"",IF($DA$203&gt;0,$CZ$1/$DA$203*DA29,0)," ")</f>
        <v xml:space="preserve"> </v>
      </c>
      <c r="DD29" s="29" t="str">
        <f>IF(Aanbod!D44&gt;"",IF(DB29&gt;0,DC29/DB29," ")," ")</f>
        <v xml:space="preserve"> </v>
      </c>
      <c r="DF29" s="26"/>
      <c r="DG29" s="30"/>
      <c r="DH29" s="31" t="str">
        <f>IF(Aanbod!D44&gt;"",IF(EXACT(BZ29,0),IF(EXACT(AK29,0),IF(EXACT(AE29, "pB"),AH29,IF(EXACT(AE29, "Gvg"),AH29,IF(EXACT(AE29, "Gvg-A"),AH29,IF(EXACT(AE29, "Gvg-B"),AH29,0)))),0),0)," ")</f>
        <v xml:space="preserve"> </v>
      </c>
      <c r="DI29" s="31" t="str">
        <f>IF(Aanbod!D44&gt;"",IF(EXACT(BZ29,0),IF(EXACT(AK29,0),IF(EXACT(AE29, "pB"),AF29,IF(EXACT(AE29, "Gvg"),AF29,IF(EXACT(AE29, "Gvg-A"),AF29,IF(EXACT(AE29, "Gvg-B"),AF29,0)))),0),0)," ")</f>
        <v xml:space="preserve"> </v>
      </c>
      <c r="DJ29" s="31" t="str">
        <f>IF(Aanbod!D44&gt;"",IF($DH$203&gt;0,$DG$1/$DH$203*DH29,0)," ")</f>
        <v xml:space="preserve"> </v>
      </c>
      <c r="DK29" s="29" t="str">
        <f>IF(Aanbod!D44&gt;"",IF(DI29&gt;0,DJ29/DI29," ")," ")</f>
        <v xml:space="preserve"> </v>
      </c>
      <c r="DM29" s="37" t="str">
        <f>IF(Aanbod!D44&gt;"",BX29-BZ29+CQ29+CW29+DC29+DJ29," ")</f>
        <v xml:space="preserve"> </v>
      </c>
      <c r="DN29" s="35" t="str">
        <f>IF(Aanbod!D44&gt;"",IF((DM29-AF29)&gt;0,(DM29-AF29),0)," ")</f>
        <v xml:space="preserve"> </v>
      </c>
      <c r="DO29" s="35" t="str">
        <f>IF(Aanbod!D44&gt;"",IF(DN29&gt;0,(Berekening!H29+BB29+CQ29)/DM29*DN29,0)," ")</f>
        <v xml:space="preserve"> </v>
      </c>
      <c r="DP29" s="35" t="str">
        <f>IF(Aanbod!D44&gt;"",IF(DN29&gt;0,(Berekening!N29+BH29+CW29)/DM29*DN29,0)," ")</f>
        <v xml:space="preserve"> </v>
      </c>
      <c r="DQ29" s="35" t="str">
        <f>IF(Aanbod!D44&gt;"",IF(DN29&gt;0,(Berekening!T29+BN29+DC29)/DM29*DN29,0)," ")</f>
        <v xml:space="preserve"> </v>
      </c>
      <c r="DR29" s="33" t="str">
        <f>IF(Aanbod!D44&gt;"",IF(DN29&gt;0,(Berekening!AA29+BU29+DJ29)/DM29*DN29,0)," ")</f>
        <v xml:space="preserve"> </v>
      </c>
      <c r="DS29" s="35"/>
      <c r="DT29" s="38" t="str">
        <f>IF(Aanbod!D44&gt;"",ROUND((DM29-DN29),2)," ")</f>
        <v xml:space="preserve"> </v>
      </c>
      <c r="DU29" s="38" t="str">
        <f>IF(Aanbod!D44&gt;"",IF(DT29=C29,0.01,DT29),"")</f>
        <v/>
      </c>
      <c r="DV29" s="39" t="str">
        <f>IF(Aanbod!D44&gt;"",RANK(DU29,$DU$2:$DU$201) + COUNTIF($DU$2:DU29,DU29) -1," ")</f>
        <v xml:space="preserve"> </v>
      </c>
      <c r="DW29" s="35" t="str">
        <f>IF(Aanbod!D44&gt;"",IF($DV$203&lt;0,IF(DV29&lt;=ABS($DV$203),0.01,0),IF(DV29&lt;=ABS($DV$203),-0.01,0))," ")</f>
        <v xml:space="preserve"> </v>
      </c>
      <c r="DX29" s="35"/>
      <c r="DY29" s="28" t="str">
        <f>IF(Aanbod!D44&gt;"",DT29+DW29," ")</f>
        <v xml:space="preserve"> </v>
      </c>
    </row>
    <row r="30" spans="1:129" x14ac:dyDescent="0.25">
      <c r="A30" s="26" t="str">
        <f>Aanbod!A45</f>
        <v/>
      </c>
      <c r="B30" s="27" t="str">
        <f>IF(Aanbod!D45&gt;"",IF(EXACT(Aanbod!F45, "Preferent"),Aanbod!E45*2,IF(EXACT(Aanbod!F45, "Concurrent"),Aanbod!E45,0))," ")</f>
        <v xml:space="preserve"> </v>
      </c>
      <c r="C30" s="28" t="str">
        <f>IF(Aanbod!E45&gt;0,Aanbod!E45," ")</f>
        <v xml:space="preserve"> </v>
      </c>
      <c r="D30" s="5"/>
      <c r="E30" s="5"/>
      <c r="F30" s="5" t="str">
        <f>IF(Aanbod!D45&gt;"",IF(EXACT(Aanbod!D45, "pA"),Berekening!B30,IF(EXACT(Aanbod!D45, "Gvg-A"),Berekening!B30,IF(EXACT(Aanbod!D45, "Gvg"),Berekening!B30,0)))," ")</f>
        <v xml:space="preserve"> </v>
      </c>
      <c r="G30" s="5" t="str">
        <f>IF(Aanbod!D45&gt;"",IF(EXACT(Aanbod!D45, "pA"),Aanbod!E45,IF(EXACT(Aanbod!D45, "Gvg-A"),Aanbod!E45,IF(EXACT(Aanbod!D45, "Gvg"),Aanbod!E45,0)))," ")</f>
        <v xml:space="preserve"> </v>
      </c>
      <c r="H30" s="5" t="str">
        <f>IF(Aanbod!D45&gt;"",IF($F$203&gt;0,$E$1/$F$203*F30,0)," ")</f>
        <v xml:space="preserve"> </v>
      </c>
      <c r="I30" s="29" t="str">
        <f>IF(Aanbod!D45&gt;"",IF(G30&gt;0,H30/G30," ")," ")</f>
        <v xml:space="preserve"> </v>
      </c>
      <c r="J30" s="5"/>
      <c r="K30" s="5"/>
      <c r="L30" s="5" t="str">
        <f>IF(Aanbod!D45&gt;"",IF(EXACT(Aanbod!D45, "pB"),Berekening!B30,IF(EXACT(Aanbod!D45, "Gvg-B"),Berekening!B30,IF(EXACT(Aanbod!D45, "Gvg"),Berekening!B30,0)))," ")</f>
        <v xml:space="preserve"> </v>
      </c>
      <c r="M30" s="5" t="str">
        <f>IF(Aanbod!D45&gt;"",IF(EXACT(Aanbod!D45, "pB"),Aanbod!E45,IF(EXACT(Aanbod!D45, "Gvg-B"),Aanbod!E45,IF(EXACT(Aanbod!D45, "Gvg"),Aanbod!E45,0)))," ")</f>
        <v xml:space="preserve"> </v>
      </c>
      <c r="N30" s="9" t="str">
        <f>IF(Aanbod!D45&gt;"",IF($L$203&gt;0,$K$1/$L$203*L30,0)," ")</f>
        <v xml:space="preserve"> </v>
      </c>
      <c r="O30" s="10" t="str">
        <f>IF(Aanbod!D45&gt;"",IF(M30&gt;0,N30/M30," ")," ")</f>
        <v xml:space="preserve"> </v>
      </c>
      <c r="P30" s="26"/>
      <c r="Q30" s="30"/>
      <c r="R30" s="31" t="str">
        <f>IF(Aanbod!D45&gt;"",IF(EXACT(Aanbod!D45, "pA"),Berekening!B30,IF(EXACT(Aanbod!D45, "Gvg"),Berekening!B30,IF(EXACT(Aanbod!D45, "Gvg-A"),Berekening!B30,IF(EXACT(Aanbod!D45, "Gvg-B"),Berekening!B30,0))))," ")</f>
        <v xml:space="preserve"> </v>
      </c>
      <c r="S30" s="31" t="str">
        <f>IF(Aanbod!D45&gt;"",IF(EXACT(Aanbod!D45, "pA"),Aanbod!E45,IF(EXACT(Aanbod!D45, "Gvg"),Aanbod!E45,IF(EXACT(Aanbod!D45, "Gvg-A"),Aanbod!E45,IF(EXACT(Aanbod!D45, "Gvg-B"),Aanbod!E45,0))))," ")</f>
        <v xml:space="preserve"> </v>
      </c>
      <c r="T30" s="31" t="str">
        <f>IF(Aanbod!D45&gt;"",IF($R$203&gt;0,$Q$1/$R$203*R30,0)," ")</f>
        <v xml:space="preserve"> </v>
      </c>
      <c r="U30" s="29" t="str">
        <f>IF(Aanbod!D45&gt;"",IF(S30&gt;0,T30/S30," ")," ")</f>
        <v xml:space="preserve"> </v>
      </c>
      <c r="W30" s="26"/>
      <c r="X30" s="30"/>
      <c r="Y30" s="31" t="str">
        <f>IF(Aanbod!D45&gt;"",IF(EXACT(Aanbod!D45, "pB"),Berekening!B30,IF(EXACT(Aanbod!D45, "Gvg"),Berekening!B30,IF(EXACT(Aanbod!D45, "Gvg-A"),Berekening!B30,IF(EXACT(Aanbod!D45, "Gvg-B"),Berekening!B30,0))))," ")</f>
        <v xml:space="preserve"> </v>
      </c>
      <c r="Z30" s="31" t="str">
        <f>IF(Aanbod!D45&gt;"",IF(EXACT(Aanbod!D45, "pB"),Aanbod!E45,IF(EXACT(Aanbod!D45, "Gvg"),Aanbod!E45,IF(EXACT(Aanbod!D45, "Gvg-A"),Aanbod!E45,IF(EXACT(Aanbod!D45, "Gvg-B"),Aanbod!E45,0))))," ")</f>
        <v xml:space="preserve"> </v>
      </c>
      <c r="AA30" s="31" t="str">
        <f>IF(Aanbod!D45&gt;"",IF($Y$203&gt;0,$X$1/$Y$203*Y30,0)," ")</f>
        <v xml:space="preserve"> </v>
      </c>
      <c r="AB30" s="29" t="str">
        <f>IF(Aanbod!D45&gt;"",IF(Z30&gt;0,AA30/Z30," ")," ")</f>
        <v xml:space="preserve"> </v>
      </c>
      <c r="AC30" s="32"/>
      <c r="AD30" s="26" t="str">
        <f>IF(Aanbod!D45&gt;"",ROW(AE30)-1," ")</f>
        <v xml:space="preserve"> </v>
      </c>
      <c r="AE30" t="str">
        <f>IF(Aanbod!D45&gt;"",Aanbod!D45," ")</f>
        <v xml:space="preserve"> </v>
      </c>
      <c r="AF30" s="9" t="str">
        <f>IF(Aanbod!D45&gt;"",Aanbod!E45," ")</f>
        <v xml:space="preserve"> </v>
      </c>
      <c r="AG30" t="str">
        <f>IF(Aanbod!D45&gt;"",Aanbod!F45," ")</f>
        <v xml:space="preserve"> </v>
      </c>
      <c r="AH30" s="33" t="str">
        <f>IF(Aanbod!D45&gt;"",Berekening!B30," ")</f>
        <v xml:space="preserve"> </v>
      </c>
      <c r="AI30" s="34" t="str">
        <f>IF(Aanbod!D45&gt;"",Berekening!H30+Berekening!N30+Berekening!T30+Berekening!AA30," ")</f>
        <v xml:space="preserve"> </v>
      </c>
      <c r="AJ30" s="35" t="str">
        <f>IF(Aanbod!D45&gt;"",IF((AI30-AF30)&gt;0,0,(AI30-AF30))," ")</f>
        <v xml:space="preserve"> </v>
      </c>
      <c r="AK30" s="35" t="str">
        <f>IF(Aanbod!D45&gt;"",IF((AI30-AF30)&gt;0,(AI30-AF30),0)," ")</f>
        <v xml:space="preserve"> </v>
      </c>
      <c r="AL30" s="35" t="str">
        <f>IF(Aanbod!D45&gt;"",IF(AK30&gt;0,Berekening!H30/AI30*AK30,0)," ")</f>
        <v xml:space="preserve"> </v>
      </c>
      <c r="AM30" s="35" t="str">
        <f>IF(Aanbod!D45&gt;"",IF(AK30&gt;0,Berekening!N30/AI30*AK30,0)," ")</f>
        <v xml:space="preserve"> </v>
      </c>
      <c r="AN30" s="35" t="str">
        <f>IF(Aanbod!D45&gt;"",IF(AK30&gt;0,Berekening!T30/AI30*AK30,0)," ")</f>
        <v xml:space="preserve"> </v>
      </c>
      <c r="AO30" s="33" t="str">
        <f>IF(Aanbod!D45&gt;"",IF(AK30&gt;0,Berekening!AA30/AI30*AK30,0)," ")</f>
        <v xml:space="preserve"> </v>
      </c>
      <c r="AX30" s="36"/>
      <c r="AY30" s="5"/>
      <c r="AZ30" s="5" t="str">
        <f>IF(Aanbod!D45&gt;"",IF(EXACT(AK30,0),IF(EXACT(Aanbod!D45, "pA"),Berekening!B30,IF(EXACT(Aanbod!D45, "Gvg-A"),Berekening!B30,IF(EXACT(Aanbod!D45, "Gvg"),Berekening!B30,0))),0)," ")</f>
        <v xml:space="preserve"> </v>
      </c>
      <c r="BA30" s="5" t="str">
        <f>IF(Aanbod!D45&gt;"",IF(EXACT(AK30,0),IF(EXACT(Aanbod!D45, "pA"),Aanbod!E45,IF(EXACT(Aanbod!D45, "Gvg-A"),Aanbod!E45,IF(EXACT(Aanbod!D45, "Gvg"),Aanbod!E45,0))),0)," ")</f>
        <v xml:space="preserve"> </v>
      </c>
      <c r="BB30" s="5" t="str">
        <f>IF(Aanbod!D45&gt;"",IF($AZ$203&gt;0,$AY$1/$AZ$203*AZ30,0)," ")</f>
        <v xml:space="preserve"> </v>
      </c>
      <c r="BC30" s="29" t="str">
        <f>IF(Aanbod!D45&gt;"",IF(BA30&gt;0,BB30/BA30," ")," ")</f>
        <v xml:space="preserve"> </v>
      </c>
      <c r="BD30" s="5"/>
      <c r="BE30" s="5"/>
      <c r="BF30" s="5" t="str">
        <f>IF(Aanbod!D45&gt;"",IF(EXACT(AK30,0),IF(EXACT(Aanbod!D45, "pB"),Berekening!B30,IF(EXACT(Aanbod!D45, "Gvg-B"),Berekening!B30,IF(EXACT(Aanbod!D45, "Gvg"),Berekening!B30,0))),0)," ")</f>
        <v xml:space="preserve"> </v>
      </c>
      <c r="BG30" s="5" t="str">
        <f>IF(Aanbod!D45&gt;"",IF(EXACT(AK30,0),IF(EXACT(Aanbod!D45, "pB"),Aanbod!E45,IF(EXACT(Aanbod!D45, "Gvg-B"),Aanbod!E45,IF(EXACT(Aanbod!D45, "Gvg"),Aanbod!E45,0))),0)," ")</f>
        <v xml:space="preserve"> </v>
      </c>
      <c r="BH30" s="9" t="str">
        <f>IF(Aanbod!D45&gt;"",IF($BF$203&gt;0,$BE$1/$BF$203*BF30,0)," ")</f>
        <v xml:space="preserve"> </v>
      </c>
      <c r="BI30" s="10" t="str">
        <f>IF(Aanbod!D45&gt;"",IF(BG30&gt;0,BH30/BG30," ")," ")</f>
        <v xml:space="preserve"> </v>
      </c>
      <c r="BJ30" s="26"/>
      <c r="BK30" s="30"/>
      <c r="BL30" s="31" t="str">
        <f>IF(Aanbod!D45&gt;"",IF(EXACT(AK30,0),IF(EXACT(Aanbod!D45, "pA"),Berekening!B30,IF(EXACT(Aanbod!D45, "Gvg"),Berekening!B30,IF(EXACT(Aanbod!D45, "Gvg-A"),Berekening!B30,IF(EXACT(Aanbod!D45, "Gvg-B"),Berekening!B30,0)))),0)," ")</f>
        <v xml:space="preserve"> </v>
      </c>
      <c r="BM30" s="31" t="str">
        <f>IF(Aanbod!D45&gt;"",IF(EXACT(AK30,0),IF(EXACT(Aanbod!D45, "pA"),Aanbod!E45,IF(EXACT(Aanbod!D45, "Gvg"),Aanbod!E45,IF(EXACT(Aanbod!D45, "Gvg-A"),Aanbod!E45,IF(EXACT(Aanbod!D45, "Gvg-B"),Aanbod!E45,0)))),0)," ")</f>
        <v xml:space="preserve"> </v>
      </c>
      <c r="BN30" s="31" t="str">
        <f>IF(Aanbod!D45&gt;"",IF($BL$203&gt;0,$BK$1/$BL$203*BL30,0)," ")</f>
        <v xml:space="preserve"> </v>
      </c>
      <c r="BO30" s="29" t="str">
        <f>IF(Aanbod!D45&gt;"",IF(BM30&gt;0,BN30/BM30," ")," ")</f>
        <v xml:space="preserve"> </v>
      </c>
      <c r="BQ30" s="26"/>
      <c r="BR30" s="30"/>
      <c r="BS30" s="31" t="str">
        <f>IF(Aanbod!D45&gt;"",IF(EXACT(AK30,0),IF(EXACT(Aanbod!D45, "pB"),Berekening!B30,IF(EXACT(Aanbod!D45, "Gvg"),Berekening!B30,IF(EXACT(Aanbod!D45, "Gvg-A"),Berekening!B30,IF(EXACT(Aanbod!D45, "Gvg-B"),Berekening!B30,0)))),0)," ")</f>
        <v xml:space="preserve"> </v>
      </c>
      <c r="BT30" s="31" t="str">
        <f>IF(Aanbod!D45&gt;"",IF(EXACT(AK30,0),IF(EXACT(Aanbod!D45, "pB"),Aanbod!E45,IF(EXACT(Aanbod!D45, "Gvg"),Aanbod!E45,IF(EXACT(Aanbod!D45, "Gvg-A"),Aanbod!E45,IF(EXACT(Aanbod!D45, "Gvg-B"),Aanbod!E45,0)))),0)," ")</f>
        <v xml:space="preserve"> </v>
      </c>
      <c r="BU30" s="31" t="str">
        <f>IF(Aanbod!D45&gt;"",IF($BS$203&gt;0,$BR$1/$BS$203*BS30,0)," ")</f>
        <v xml:space="preserve"> </v>
      </c>
      <c r="BV30" s="29" t="str">
        <f>IF(Aanbod!D45&gt;"",IF(BT30&gt;0,BU30/BT30," ")," ")</f>
        <v xml:space="preserve"> </v>
      </c>
      <c r="BX30" s="34" t="str">
        <f>IF(Aanbod!D45&gt;"",AI30-AK30+BB30+BH30+BN30+BU30," ")</f>
        <v xml:space="preserve"> </v>
      </c>
      <c r="BY30" s="35" t="str">
        <f>IF(Aanbod!D45&gt;"",IF((BX30-AF30)&gt;0,0,(BX30-AF30))," ")</f>
        <v xml:space="preserve"> </v>
      </c>
      <c r="BZ30" s="35" t="str">
        <f>IF(Aanbod!D45&gt;"",IF((BX30-AF30)&gt;0,(BX30-AF30),0)," ")</f>
        <v xml:space="preserve"> </v>
      </c>
      <c r="CA30" s="35" t="str">
        <f>IF(Aanbod!D45&gt;"",IF(BZ30&gt;0,(Berekening!H30+BB30)/BX30*BZ30,0)," ")</f>
        <v xml:space="preserve"> </v>
      </c>
      <c r="CB30" s="35" t="str">
        <f>IF(Aanbod!D45&gt;"",IF(BZ30&gt;0,(Berekening!N30+BH30)/BX30*BZ30,0)," ")</f>
        <v xml:space="preserve"> </v>
      </c>
      <c r="CC30" s="35" t="str">
        <f>IF(Aanbod!D45&gt;"",IF(BZ30&gt;0,(Berekening!T30+BN30)/BX30*BZ30,0)," ")</f>
        <v xml:space="preserve"> </v>
      </c>
      <c r="CD30" s="33" t="str">
        <f>IF(Aanbod!D45&gt;"",IF(BZ30&gt;0,Berekening!AA30/BX30*BZ30,0)," ")</f>
        <v xml:space="preserve"> </v>
      </c>
      <c r="CE30" s="35"/>
      <c r="CM30" s="36"/>
      <c r="CN30" s="5"/>
      <c r="CO30" s="5" t="str">
        <f>IF(Aanbod!D45&gt;"",IF(EXACT(BZ30,0),IF(EXACT(AK30,0),IF(EXACT(AE30, "pA"),AH30,IF(EXACT(AE30, "Gvg-A"),AH30,IF(EXACT(AE30, "Gvg"),AH30,0))),0),0)," ")</f>
        <v xml:space="preserve"> </v>
      </c>
      <c r="CP30" s="5" t="str">
        <f>IF(Aanbod!D45&gt;"",IF(EXACT(BZ30,0),IF(EXACT(AK30,0),IF(EXACT(AE30, "pA"),AF30,IF(EXACT(AE30, "Gvg-A"),AF30,IF(EXACT(AE30, "Gvg"),AF30,0))),0),0)," ")</f>
        <v xml:space="preserve"> </v>
      </c>
      <c r="CQ30" s="5" t="str">
        <f>IF(Aanbod!D45&gt;"",IF($CO$203&gt;0,$CN$1/$CO$203*CO30,0)," ")</f>
        <v xml:space="preserve"> </v>
      </c>
      <c r="CR30" s="29" t="str">
        <f>IF(Aanbod!D45&gt;"",IF(CP30&gt;0,CQ30/CP30," ")," ")</f>
        <v xml:space="preserve"> </v>
      </c>
      <c r="CS30" s="5"/>
      <c r="CT30" s="5"/>
      <c r="CU30" s="5" t="str">
        <f>IF(Aanbod!D45&gt;"",IF(EXACT(BZ30,0),IF(EXACT(AK30,0),IF(EXACT(AE30, "pB"),AH30,IF(EXACT(AE30, "Gvg-B"),AH30,IF(EXACT(AE30, "Gvg"),AH30,0))),0),0)," ")</f>
        <v xml:space="preserve"> </v>
      </c>
      <c r="CV30" s="5" t="str">
        <f>IF(Aanbod!D45&gt;"",IF(EXACT(BZ30,0),IF(EXACT(AK30,0),IF(EXACT(AE30, "pB"),AF30,IF(EXACT(AE30, "Gvg-B"),AF30,IF(EXACT(AE30, "Gvg"),AF30,0))),0),0)," ")</f>
        <v xml:space="preserve"> </v>
      </c>
      <c r="CW30" s="9" t="str">
        <f>IF(Aanbod!D45&gt;"",IF($CU$203&gt;0,$CT$1/$CU$203*CU30,0)," ")</f>
        <v xml:space="preserve"> </v>
      </c>
      <c r="CX30" s="10" t="str">
        <f>IF(Aanbod!D45&gt;"",IF(CV30&gt;0,CW30/CV30," ")," ")</f>
        <v xml:space="preserve"> </v>
      </c>
      <c r="CY30" s="26"/>
      <c r="CZ30" s="30"/>
      <c r="DA30" s="31" t="str">
        <f>IF(Aanbod!D45&gt;"",IF(EXACT(BZ30,0),IF(EXACT(AK30,0),IF(EXACT(AE30, "pA"),AH30,IF(EXACT(AE30, "Gvg"),AH30,IF(EXACT(AE30, "Gvg-A"),AH30,IF(EXACT(AE30, "Gvg-B"),AH30,0)))),0),0)," ")</f>
        <v xml:space="preserve"> </v>
      </c>
      <c r="DB30" s="31" t="str">
        <f>IF(Aanbod!D45&gt;"",IF(EXACT(BZ30,0),IF(EXACT(AK30,0),IF(EXACT(AE30, "pA"),AF30,IF(EXACT(AE30, "Gvg"),AF30,IF(EXACT(AE30, "Gvg-A"),AF30,IF(EXACT(AE30, "Gvg-B"),AF30,0)))),0),0)," ")</f>
        <v xml:space="preserve"> </v>
      </c>
      <c r="DC30" s="31" t="str">
        <f>IF(Aanbod!D45&gt;"",IF($DA$203&gt;0,$CZ$1/$DA$203*DA30,0)," ")</f>
        <v xml:space="preserve"> </v>
      </c>
      <c r="DD30" s="29" t="str">
        <f>IF(Aanbod!D45&gt;"",IF(DB30&gt;0,DC30/DB30," ")," ")</f>
        <v xml:space="preserve"> </v>
      </c>
      <c r="DF30" s="26"/>
      <c r="DG30" s="30"/>
      <c r="DH30" s="31" t="str">
        <f>IF(Aanbod!D45&gt;"",IF(EXACT(BZ30,0),IF(EXACT(AK30,0),IF(EXACT(AE30, "pB"),AH30,IF(EXACT(AE30, "Gvg"),AH30,IF(EXACT(AE30, "Gvg-A"),AH30,IF(EXACT(AE30, "Gvg-B"),AH30,0)))),0),0)," ")</f>
        <v xml:space="preserve"> </v>
      </c>
      <c r="DI30" s="31" t="str">
        <f>IF(Aanbod!D45&gt;"",IF(EXACT(BZ30,0),IF(EXACT(AK30,0),IF(EXACT(AE30, "pB"),AF30,IF(EXACT(AE30, "Gvg"),AF30,IF(EXACT(AE30, "Gvg-A"),AF30,IF(EXACT(AE30, "Gvg-B"),AF30,0)))),0),0)," ")</f>
        <v xml:space="preserve"> </v>
      </c>
      <c r="DJ30" s="31" t="str">
        <f>IF(Aanbod!D45&gt;"",IF($DH$203&gt;0,$DG$1/$DH$203*DH30,0)," ")</f>
        <v xml:space="preserve"> </v>
      </c>
      <c r="DK30" s="29" t="str">
        <f>IF(Aanbod!D45&gt;"",IF(DI30&gt;0,DJ30/DI30," ")," ")</f>
        <v xml:space="preserve"> </v>
      </c>
      <c r="DM30" s="37" t="str">
        <f>IF(Aanbod!D45&gt;"",BX30-BZ30+CQ30+CW30+DC30+DJ30," ")</f>
        <v xml:space="preserve"> </v>
      </c>
      <c r="DN30" s="35" t="str">
        <f>IF(Aanbod!D45&gt;"",IF((DM30-AF30)&gt;0,(DM30-AF30),0)," ")</f>
        <v xml:space="preserve"> </v>
      </c>
      <c r="DO30" s="35" t="str">
        <f>IF(Aanbod!D45&gt;"",IF(DN30&gt;0,(Berekening!H30+BB30+CQ30)/DM30*DN30,0)," ")</f>
        <v xml:space="preserve"> </v>
      </c>
      <c r="DP30" s="35" t="str">
        <f>IF(Aanbod!D45&gt;"",IF(DN30&gt;0,(Berekening!N30+BH30+CW30)/DM30*DN30,0)," ")</f>
        <v xml:space="preserve"> </v>
      </c>
      <c r="DQ30" s="35" t="str">
        <f>IF(Aanbod!D45&gt;"",IF(DN30&gt;0,(Berekening!T30+BN30+DC30)/DM30*DN30,0)," ")</f>
        <v xml:space="preserve"> </v>
      </c>
      <c r="DR30" s="33" t="str">
        <f>IF(Aanbod!D45&gt;"",IF(DN30&gt;0,(Berekening!AA30+BU30+DJ30)/DM30*DN30,0)," ")</f>
        <v xml:space="preserve"> </v>
      </c>
      <c r="DS30" s="35"/>
      <c r="DT30" s="38" t="str">
        <f>IF(Aanbod!D45&gt;"",ROUND((DM30-DN30),2)," ")</f>
        <v xml:space="preserve"> </v>
      </c>
      <c r="DU30" s="38" t="str">
        <f>IF(Aanbod!D45&gt;"",IF(DT30=C30,0.01,DT30),"")</f>
        <v/>
      </c>
      <c r="DV30" s="39" t="str">
        <f>IF(Aanbod!D45&gt;"",RANK(DU30,$DU$2:$DU$201) + COUNTIF($DU$2:DU30,DU30) -1," ")</f>
        <v xml:space="preserve"> </v>
      </c>
      <c r="DW30" s="35" t="str">
        <f>IF(Aanbod!D45&gt;"",IF($DV$203&lt;0,IF(DV30&lt;=ABS($DV$203),0.01,0),IF(DV30&lt;=ABS($DV$203),-0.01,0))," ")</f>
        <v xml:space="preserve"> </v>
      </c>
      <c r="DX30" s="35"/>
      <c r="DY30" s="28" t="str">
        <f>IF(Aanbod!D45&gt;"",DT30+DW30," ")</f>
        <v xml:space="preserve"> </v>
      </c>
    </row>
    <row r="31" spans="1:129" x14ac:dyDescent="0.25">
      <c r="A31" s="26" t="str">
        <f>Aanbod!A46</f>
        <v/>
      </c>
      <c r="B31" s="27" t="str">
        <f>IF(Aanbod!D46&gt;"",IF(EXACT(Aanbod!F46, "Preferent"),Aanbod!E46*2,IF(EXACT(Aanbod!F46, "Concurrent"),Aanbod!E46,0))," ")</f>
        <v xml:space="preserve"> </v>
      </c>
      <c r="C31" s="28" t="str">
        <f>IF(Aanbod!E46&gt;0,Aanbod!E46," ")</f>
        <v xml:space="preserve"> </v>
      </c>
      <c r="D31" s="5"/>
      <c r="E31" s="5"/>
      <c r="F31" s="5" t="str">
        <f>IF(Aanbod!D46&gt;"",IF(EXACT(Aanbod!D46, "pA"),Berekening!B31,IF(EXACT(Aanbod!D46, "Gvg-A"),Berekening!B31,IF(EXACT(Aanbod!D46, "Gvg"),Berekening!B31,0)))," ")</f>
        <v xml:space="preserve"> </v>
      </c>
      <c r="G31" s="5" t="str">
        <f>IF(Aanbod!D46&gt;"",IF(EXACT(Aanbod!D46, "pA"),Aanbod!E46,IF(EXACT(Aanbod!D46, "Gvg-A"),Aanbod!E46,IF(EXACT(Aanbod!D46, "Gvg"),Aanbod!E46,0)))," ")</f>
        <v xml:space="preserve"> </v>
      </c>
      <c r="H31" s="5" t="str">
        <f>IF(Aanbod!D46&gt;"",IF($F$203&gt;0,$E$1/$F$203*F31,0)," ")</f>
        <v xml:space="preserve"> </v>
      </c>
      <c r="I31" s="29" t="str">
        <f>IF(Aanbod!D46&gt;"",IF(G31&gt;0,H31/G31," ")," ")</f>
        <v xml:space="preserve"> </v>
      </c>
      <c r="J31" s="5"/>
      <c r="K31" s="5"/>
      <c r="L31" s="5" t="str">
        <f>IF(Aanbod!D46&gt;"",IF(EXACT(Aanbod!D46, "pB"),Berekening!B31,IF(EXACT(Aanbod!D46, "Gvg-B"),Berekening!B31,IF(EXACT(Aanbod!D46, "Gvg"),Berekening!B31,0)))," ")</f>
        <v xml:space="preserve"> </v>
      </c>
      <c r="M31" s="5" t="str">
        <f>IF(Aanbod!D46&gt;"",IF(EXACT(Aanbod!D46, "pB"),Aanbod!E46,IF(EXACT(Aanbod!D46, "Gvg-B"),Aanbod!E46,IF(EXACT(Aanbod!D46, "Gvg"),Aanbod!E46,0)))," ")</f>
        <v xml:space="preserve"> </v>
      </c>
      <c r="N31" s="9" t="str">
        <f>IF(Aanbod!D46&gt;"",IF($L$203&gt;0,$K$1/$L$203*L31,0)," ")</f>
        <v xml:space="preserve"> </v>
      </c>
      <c r="O31" s="10" t="str">
        <f>IF(Aanbod!D46&gt;"",IF(M31&gt;0,N31/M31," ")," ")</f>
        <v xml:space="preserve"> </v>
      </c>
      <c r="P31" s="26"/>
      <c r="Q31" s="30"/>
      <c r="R31" s="31" t="str">
        <f>IF(Aanbod!D46&gt;"",IF(EXACT(Aanbod!D46, "pA"),Berekening!B31,IF(EXACT(Aanbod!D46, "Gvg"),Berekening!B31,IF(EXACT(Aanbod!D46, "Gvg-A"),Berekening!B31,IF(EXACT(Aanbod!D46, "Gvg-B"),Berekening!B31,0))))," ")</f>
        <v xml:space="preserve"> </v>
      </c>
      <c r="S31" s="31" t="str">
        <f>IF(Aanbod!D46&gt;"",IF(EXACT(Aanbod!D46, "pA"),Aanbod!E46,IF(EXACT(Aanbod!D46, "Gvg"),Aanbod!E46,IF(EXACT(Aanbod!D46, "Gvg-A"),Aanbod!E46,IF(EXACT(Aanbod!D46, "Gvg-B"),Aanbod!E46,0))))," ")</f>
        <v xml:space="preserve"> </v>
      </c>
      <c r="T31" s="31" t="str">
        <f>IF(Aanbod!D46&gt;"",IF($R$203&gt;0,$Q$1/$R$203*R31,0)," ")</f>
        <v xml:space="preserve"> </v>
      </c>
      <c r="U31" s="29" t="str">
        <f>IF(Aanbod!D46&gt;"",IF(S31&gt;0,T31/S31," ")," ")</f>
        <v xml:space="preserve"> </v>
      </c>
      <c r="W31" s="26"/>
      <c r="X31" s="30"/>
      <c r="Y31" s="31" t="str">
        <f>IF(Aanbod!D46&gt;"",IF(EXACT(Aanbod!D46, "pB"),Berekening!B31,IF(EXACT(Aanbod!D46, "Gvg"),Berekening!B31,IF(EXACT(Aanbod!D46, "Gvg-A"),Berekening!B31,IF(EXACT(Aanbod!D46, "Gvg-B"),Berekening!B31,0))))," ")</f>
        <v xml:space="preserve"> </v>
      </c>
      <c r="Z31" s="31" t="str">
        <f>IF(Aanbod!D46&gt;"",IF(EXACT(Aanbod!D46, "pB"),Aanbod!E46,IF(EXACT(Aanbod!D46, "Gvg"),Aanbod!E46,IF(EXACT(Aanbod!D46, "Gvg-A"),Aanbod!E46,IF(EXACT(Aanbod!D46, "Gvg-B"),Aanbod!E46,0))))," ")</f>
        <v xml:space="preserve"> </v>
      </c>
      <c r="AA31" s="31" t="str">
        <f>IF(Aanbod!D46&gt;"",IF($Y$203&gt;0,$X$1/$Y$203*Y31,0)," ")</f>
        <v xml:space="preserve"> </v>
      </c>
      <c r="AB31" s="29" t="str">
        <f>IF(Aanbod!D46&gt;"",IF(Z31&gt;0,AA31/Z31," ")," ")</f>
        <v xml:space="preserve"> </v>
      </c>
      <c r="AC31" s="32"/>
      <c r="AD31" s="26" t="str">
        <f>IF(Aanbod!D46&gt;"",ROW(AE31)-1," ")</f>
        <v xml:space="preserve"> </v>
      </c>
      <c r="AE31" t="str">
        <f>IF(Aanbod!D46&gt;"",Aanbod!D46," ")</f>
        <v xml:space="preserve"> </v>
      </c>
      <c r="AF31" s="9" t="str">
        <f>IF(Aanbod!D46&gt;"",Aanbod!E46," ")</f>
        <v xml:space="preserve"> </v>
      </c>
      <c r="AG31" t="str">
        <f>IF(Aanbod!D46&gt;"",Aanbod!F46," ")</f>
        <v xml:space="preserve"> </v>
      </c>
      <c r="AH31" s="33" t="str">
        <f>IF(Aanbod!D46&gt;"",Berekening!B31," ")</f>
        <v xml:space="preserve"> </v>
      </c>
      <c r="AI31" s="34" t="str">
        <f>IF(Aanbod!D46&gt;"",Berekening!H31+Berekening!N31+Berekening!T31+Berekening!AA31," ")</f>
        <v xml:space="preserve"> </v>
      </c>
      <c r="AJ31" s="35" t="str">
        <f>IF(Aanbod!D46&gt;"",IF((AI31-AF31)&gt;0,0,(AI31-AF31))," ")</f>
        <v xml:space="preserve"> </v>
      </c>
      <c r="AK31" s="35" t="str">
        <f>IF(Aanbod!D46&gt;"",IF((AI31-AF31)&gt;0,(AI31-AF31),0)," ")</f>
        <v xml:space="preserve"> </v>
      </c>
      <c r="AL31" s="35" t="str">
        <f>IF(Aanbod!D46&gt;"",IF(AK31&gt;0,Berekening!H31/AI31*AK31,0)," ")</f>
        <v xml:space="preserve"> </v>
      </c>
      <c r="AM31" s="35" t="str">
        <f>IF(Aanbod!D46&gt;"",IF(AK31&gt;0,Berekening!N31/AI31*AK31,0)," ")</f>
        <v xml:space="preserve"> </v>
      </c>
      <c r="AN31" s="35" t="str">
        <f>IF(Aanbod!D46&gt;"",IF(AK31&gt;0,Berekening!T31/AI31*AK31,0)," ")</f>
        <v xml:space="preserve"> </v>
      </c>
      <c r="AO31" s="33" t="str">
        <f>IF(Aanbod!D46&gt;"",IF(AK31&gt;0,Berekening!AA31/AI31*AK31,0)," ")</f>
        <v xml:space="preserve"> </v>
      </c>
      <c r="AX31" s="36"/>
      <c r="AY31" s="5"/>
      <c r="AZ31" s="5" t="str">
        <f>IF(Aanbod!D46&gt;"",IF(EXACT(AK31,0),IF(EXACT(Aanbod!D46, "pA"),Berekening!B31,IF(EXACT(Aanbod!D46, "Gvg-A"),Berekening!B31,IF(EXACT(Aanbod!D46, "Gvg"),Berekening!B31,0))),0)," ")</f>
        <v xml:space="preserve"> </v>
      </c>
      <c r="BA31" s="5" t="str">
        <f>IF(Aanbod!D46&gt;"",IF(EXACT(AK31,0),IF(EXACT(Aanbod!D46, "pA"),Aanbod!E46,IF(EXACT(Aanbod!D46, "Gvg-A"),Aanbod!E46,IF(EXACT(Aanbod!D46, "Gvg"),Aanbod!E46,0))),0)," ")</f>
        <v xml:space="preserve"> </v>
      </c>
      <c r="BB31" s="5" t="str">
        <f>IF(Aanbod!D46&gt;"",IF($AZ$203&gt;0,$AY$1/$AZ$203*AZ31,0)," ")</f>
        <v xml:space="preserve"> </v>
      </c>
      <c r="BC31" s="29" t="str">
        <f>IF(Aanbod!D46&gt;"",IF(BA31&gt;0,BB31/BA31," ")," ")</f>
        <v xml:space="preserve"> </v>
      </c>
      <c r="BD31" s="5"/>
      <c r="BE31" s="5"/>
      <c r="BF31" s="5" t="str">
        <f>IF(Aanbod!D46&gt;"",IF(EXACT(AK31,0),IF(EXACT(Aanbod!D46, "pB"),Berekening!B31,IF(EXACT(Aanbod!D46, "Gvg-B"),Berekening!B31,IF(EXACT(Aanbod!D46, "Gvg"),Berekening!B31,0))),0)," ")</f>
        <v xml:space="preserve"> </v>
      </c>
      <c r="BG31" s="5" t="str">
        <f>IF(Aanbod!D46&gt;"",IF(EXACT(AK31,0),IF(EXACT(Aanbod!D46, "pB"),Aanbod!E46,IF(EXACT(Aanbod!D46, "Gvg-B"),Aanbod!E46,IF(EXACT(Aanbod!D46, "Gvg"),Aanbod!E46,0))),0)," ")</f>
        <v xml:space="preserve"> </v>
      </c>
      <c r="BH31" s="9" t="str">
        <f>IF(Aanbod!D46&gt;"",IF($BF$203&gt;0,$BE$1/$BF$203*BF31,0)," ")</f>
        <v xml:space="preserve"> </v>
      </c>
      <c r="BI31" s="10" t="str">
        <f>IF(Aanbod!D46&gt;"",IF(BG31&gt;0,BH31/BG31," ")," ")</f>
        <v xml:space="preserve"> </v>
      </c>
      <c r="BJ31" s="26"/>
      <c r="BK31" s="30"/>
      <c r="BL31" s="31" t="str">
        <f>IF(Aanbod!D46&gt;"",IF(EXACT(AK31,0),IF(EXACT(Aanbod!D46, "pA"),Berekening!B31,IF(EXACT(Aanbod!D46, "Gvg"),Berekening!B31,IF(EXACT(Aanbod!D46, "Gvg-A"),Berekening!B31,IF(EXACT(Aanbod!D46, "Gvg-B"),Berekening!B31,0)))),0)," ")</f>
        <v xml:space="preserve"> </v>
      </c>
      <c r="BM31" s="31" t="str">
        <f>IF(Aanbod!D46&gt;"",IF(EXACT(AK31,0),IF(EXACT(Aanbod!D46, "pA"),Aanbod!E46,IF(EXACT(Aanbod!D46, "Gvg"),Aanbod!E46,IF(EXACT(Aanbod!D46, "Gvg-A"),Aanbod!E46,IF(EXACT(Aanbod!D46, "Gvg-B"),Aanbod!E46,0)))),0)," ")</f>
        <v xml:space="preserve"> </v>
      </c>
      <c r="BN31" s="31" t="str">
        <f>IF(Aanbod!D46&gt;"",IF($BL$203&gt;0,$BK$1/$BL$203*BL31,0)," ")</f>
        <v xml:space="preserve"> </v>
      </c>
      <c r="BO31" s="29" t="str">
        <f>IF(Aanbod!D46&gt;"",IF(BM31&gt;0,BN31/BM31," ")," ")</f>
        <v xml:space="preserve"> </v>
      </c>
      <c r="BQ31" s="26"/>
      <c r="BR31" s="30"/>
      <c r="BS31" s="31" t="str">
        <f>IF(Aanbod!D46&gt;"",IF(EXACT(AK31,0),IF(EXACT(Aanbod!D46, "pB"),Berekening!B31,IF(EXACT(Aanbod!D46, "Gvg"),Berekening!B31,IF(EXACT(Aanbod!D46, "Gvg-A"),Berekening!B31,IF(EXACT(Aanbod!D46, "Gvg-B"),Berekening!B31,0)))),0)," ")</f>
        <v xml:space="preserve"> </v>
      </c>
      <c r="BT31" s="31" t="str">
        <f>IF(Aanbod!D46&gt;"",IF(EXACT(AK31,0),IF(EXACT(Aanbod!D46, "pB"),Aanbod!E46,IF(EXACT(Aanbod!D46, "Gvg"),Aanbod!E46,IF(EXACT(Aanbod!D46, "Gvg-A"),Aanbod!E46,IF(EXACT(Aanbod!D46, "Gvg-B"),Aanbod!E46,0)))),0)," ")</f>
        <v xml:space="preserve"> </v>
      </c>
      <c r="BU31" s="31" t="str">
        <f>IF(Aanbod!D46&gt;"",IF($BS$203&gt;0,$BR$1/$BS$203*BS31,0)," ")</f>
        <v xml:space="preserve"> </v>
      </c>
      <c r="BV31" s="29" t="str">
        <f>IF(Aanbod!D46&gt;"",IF(BT31&gt;0,BU31/BT31," ")," ")</f>
        <v xml:space="preserve"> </v>
      </c>
      <c r="BX31" s="34" t="str">
        <f>IF(Aanbod!D46&gt;"",AI31-AK31+BB31+BH31+BN31+BU31," ")</f>
        <v xml:space="preserve"> </v>
      </c>
      <c r="BY31" s="35" t="str">
        <f>IF(Aanbod!D46&gt;"",IF((BX31-AF31)&gt;0,0,(BX31-AF31))," ")</f>
        <v xml:space="preserve"> </v>
      </c>
      <c r="BZ31" s="35" t="str">
        <f>IF(Aanbod!D46&gt;"",IF((BX31-AF31)&gt;0,(BX31-AF31),0)," ")</f>
        <v xml:space="preserve"> </v>
      </c>
      <c r="CA31" s="35" t="str">
        <f>IF(Aanbod!D46&gt;"",IF(BZ31&gt;0,(Berekening!H31+BB31)/BX31*BZ31,0)," ")</f>
        <v xml:space="preserve"> </v>
      </c>
      <c r="CB31" s="35" t="str">
        <f>IF(Aanbod!D46&gt;"",IF(BZ31&gt;0,(Berekening!N31+BH31)/BX31*BZ31,0)," ")</f>
        <v xml:space="preserve"> </v>
      </c>
      <c r="CC31" s="35" t="str">
        <f>IF(Aanbod!D46&gt;"",IF(BZ31&gt;0,(Berekening!T31+BN31)/BX31*BZ31,0)," ")</f>
        <v xml:space="preserve"> </v>
      </c>
      <c r="CD31" s="33" t="str">
        <f>IF(Aanbod!D46&gt;"",IF(BZ31&gt;0,Berekening!AA31/BX31*BZ31,0)," ")</f>
        <v xml:space="preserve"> </v>
      </c>
      <c r="CE31" s="35"/>
      <c r="CM31" s="36"/>
      <c r="CN31" s="5"/>
      <c r="CO31" s="5" t="str">
        <f>IF(Aanbod!D46&gt;"",IF(EXACT(BZ31,0),IF(EXACT(AK31,0),IF(EXACT(AE31, "pA"),AH31,IF(EXACT(AE31, "Gvg-A"),AH31,IF(EXACT(AE31, "Gvg"),AH31,0))),0),0)," ")</f>
        <v xml:space="preserve"> </v>
      </c>
      <c r="CP31" s="5" t="str">
        <f>IF(Aanbod!D46&gt;"",IF(EXACT(BZ31,0),IF(EXACT(AK31,0),IF(EXACT(AE31, "pA"),AF31,IF(EXACT(AE31, "Gvg-A"),AF31,IF(EXACT(AE31, "Gvg"),AF31,0))),0),0)," ")</f>
        <v xml:space="preserve"> </v>
      </c>
      <c r="CQ31" s="5" t="str">
        <f>IF(Aanbod!D46&gt;"",IF($CO$203&gt;0,$CN$1/$CO$203*CO31,0)," ")</f>
        <v xml:space="preserve"> </v>
      </c>
      <c r="CR31" s="29" t="str">
        <f>IF(Aanbod!D46&gt;"",IF(CP31&gt;0,CQ31/CP31," ")," ")</f>
        <v xml:space="preserve"> </v>
      </c>
      <c r="CS31" s="5"/>
      <c r="CT31" s="5"/>
      <c r="CU31" s="5" t="str">
        <f>IF(Aanbod!D46&gt;"",IF(EXACT(BZ31,0),IF(EXACT(AK31,0),IF(EXACT(AE31, "pB"),AH31,IF(EXACT(AE31, "Gvg-B"),AH31,IF(EXACT(AE31, "Gvg"),AH31,0))),0),0)," ")</f>
        <v xml:space="preserve"> </v>
      </c>
      <c r="CV31" s="5" t="str">
        <f>IF(Aanbod!D46&gt;"",IF(EXACT(BZ31,0),IF(EXACT(AK31,0),IF(EXACT(AE31, "pB"),AF31,IF(EXACT(AE31, "Gvg-B"),AF31,IF(EXACT(AE31, "Gvg"),AF31,0))),0),0)," ")</f>
        <v xml:space="preserve"> </v>
      </c>
      <c r="CW31" s="9" t="str">
        <f>IF(Aanbod!D46&gt;"",IF($CU$203&gt;0,$CT$1/$CU$203*CU31,0)," ")</f>
        <v xml:space="preserve"> </v>
      </c>
      <c r="CX31" s="10" t="str">
        <f>IF(Aanbod!D46&gt;"",IF(CV31&gt;0,CW31/CV31," ")," ")</f>
        <v xml:space="preserve"> </v>
      </c>
      <c r="CY31" s="26"/>
      <c r="CZ31" s="30"/>
      <c r="DA31" s="31" t="str">
        <f>IF(Aanbod!D46&gt;"",IF(EXACT(BZ31,0),IF(EXACT(AK31,0),IF(EXACT(AE31, "pA"),AH31,IF(EXACT(AE31, "Gvg"),AH31,IF(EXACT(AE31, "Gvg-A"),AH31,IF(EXACT(AE31, "Gvg-B"),AH31,0)))),0),0)," ")</f>
        <v xml:space="preserve"> </v>
      </c>
      <c r="DB31" s="31" t="str">
        <f>IF(Aanbod!D46&gt;"",IF(EXACT(BZ31,0),IF(EXACT(AK31,0),IF(EXACT(AE31, "pA"),AF31,IF(EXACT(AE31, "Gvg"),AF31,IF(EXACT(AE31, "Gvg-A"),AF31,IF(EXACT(AE31, "Gvg-B"),AF31,0)))),0),0)," ")</f>
        <v xml:space="preserve"> </v>
      </c>
      <c r="DC31" s="31" t="str">
        <f>IF(Aanbod!D46&gt;"",IF($DA$203&gt;0,$CZ$1/$DA$203*DA31,0)," ")</f>
        <v xml:space="preserve"> </v>
      </c>
      <c r="DD31" s="29" t="str">
        <f>IF(Aanbod!D46&gt;"",IF(DB31&gt;0,DC31/DB31," ")," ")</f>
        <v xml:space="preserve"> </v>
      </c>
      <c r="DF31" s="26"/>
      <c r="DG31" s="30"/>
      <c r="DH31" s="31" t="str">
        <f>IF(Aanbod!D46&gt;"",IF(EXACT(BZ31,0),IF(EXACT(AK31,0),IF(EXACT(AE31, "pB"),AH31,IF(EXACT(AE31, "Gvg"),AH31,IF(EXACT(AE31, "Gvg-A"),AH31,IF(EXACT(AE31, "Gvg-B"),AH31,0)))),0),0)," ")</f>
        <v xml:space="preserve"> </v>
      </c>
      <c r="DI31" s="31" t="str">
        <f>IF(Aanbod!D46&gt;"",IF(EXACT(BZ31,0),IF(EXACT(AK31,0),IF(EXACT(AE31, "pB"),AF31,IF(EXACT(AE31, "Gvg"),AF31,IF(EXACT(AE31, "Gvg-A"),AF31,IF(EXACT(AE31, "Gvg-B"),AF31,0)))),0),0)," ")</f>
        <v xml:space="preserve"> </v>
      </c>
      <c r="DJ31" s="31" t="str">
        <f>IF(Aanbod!D46&gt;"",IF($DH$203&gt;0,$DG$1/$DH$203*DH31,0)," ")</f>
        <v xml:space="preserve"> </v>
      </c>
      <c r="DK31" s="29" t="str">
        <f>IF(Aanbod!D46&gt;"",IF(DI31&gt;0,DJ31/DI31," ")," ")</f>
        <v xml:space="preserve"> </v>
      </c>
      <c r="DM31" s="37" t="str">
        <f>IF(Aanbod!D46&gt;"",BX31-BZ31+CQ31+CW31+DC31+DJ31," ")</f>
        <v xml:space="preserve"> </v>
      </c>
      <c r="DN31" s="35" t="str">
        <f>IF(Aanbod!D46&gt;"",IF((DM31-AF31)&gt;0,(DM31-AF31),0)," ")</f>
        <v xml:space="preserve"> </v>
      </c>
      <c r="DO31" s="35" t="str">
        <f>IF(Aanbod!D46&gt;"",IF(DN31&gt;0,(Berekening!H31+BB31+CQ31)/DM31*DN31,0)," ")</f>
        <v xml:space="preserve"> </v>
      </c>
      <c r="DP31" s="35" t="str">
        <f>IF(Aanbod!D46&gt;"",IF(DN31&gt;0,(Berekening!N31+BH31+CW31)/DM31*DN31,0)," ")</f>
        <v xml:space="preserve"> </v>
      </c>
      <c r="DQ31" s="35" t="str">
        <f>IF(Aanbod!D46&gt;"",IF(DN31&gt;0,(Berekening!T31+BN31+DC31)/DM31*DN31,0)," ")</f>
        <v xml:space="preserve"> </v>
      </c>
      <c r="DR31" s="33" t="str">
        <f>IF(Aanbod!D46&gt;"",IF(DN31&gt;0,(Berekening!AA31+BU31+DJ31)/DM31*DN31,0)," ")</f>
        <v xml:space="preserve"> </v>
      </c>
      <c r="DS31" s="35"/>
      <c r="DT31" s="38" t="str">
        <f>IF(Aanbod!D46&gt;"",ROUND((DM31-DN31),2)," ")</f>
        <v xml:space="preserve"> </v>
      </c>
      <c r="DU31" s="38" t="str">
        <f>IF(Aanbod!D46&gt;"",IF(DT31=C31,0.01,DT31),"")</f>
        <v/>
      </c>
      <c r="DV31" s="39" t="str">
        <f>IF(Aanbod!D46&gt;"",RANK(DU31,$DU$2:$DU$201) + COUNTIF($DU$2:DU31,DU31) -1," ")</f>
        <v xml:space="preserve"> </v>
      </c>
      <c r="DW31" s="35" t="str">
        <f>IF(Aanbod!D46&gt;"",IF($DV$203&lt;0,IF(DV31&lt;=ABS($DV$203),0.01,0),IF(DV31&lt;=ABS($DV$203),-0.01,0))," ")</f>
        <v xml:space="preserve"> </v>
      </c>
      <c r="DX31" s="35"/>
      <c r="DY31" s="28" t="str">
        <f>IF(Aanbod!D46&gt;"",DT31+DW31," ")</f>
        <v xml:space="preserve"> </v>
      </c>
    </row>
    <row r="32" spans="1:129" x14ac:dyDescent="0.25">
      <c r="A32" s="26" t="str">
        <f>Aanbod!A47</f>
        <v/>
      </c>
      <c r="B32" s="27" t="str">
        <f>IF(Aanbod!D47&gt;"",IF(EXACT(Aanbod!F47, "Preferent"),Aanbod!E47*2,IF(EXACT(Aanbod!F47, "Concurrent"),Aanbod!E47,0))," ")</f>
        <v xml:space="preserve"> </v>
      </c>
      <c r="C32" s="28" t="str">
        <f>IF(Aanbod!E47&gt;0,Aanbod!E47," ")</f>
        <v xml:space="preserve"> </v>
      </c>
      <c r="D32" s="5"/>
      <c r="E32" s="5"/>
      <c r="F32" s="5" t="str">
        <f>IF(Aanbod!D47&gt;"",IF(EXACT(Aanbod!D47, "pA"),Berekening!B32,IF(EXACT(Aanbod!D47, "Gvg-A"),Berekening!B32,IF(EXACT(Aanbod!D47, "Gvg"),Berekening!B32,0)))," ")</f>
        <v xml:space="preserve"> </v>
      </c>
      <c r="G32" s="5" t="str">
        <f>IF(Aanbod!D47&gt;"",IF(EXACT(Aanbod!D47, "pA"),Aanbod!E47,IF(EXACT(Aanbod!D47, "Gvg-A"),Aanbod!E47,IF(EXACT(Aanbod!D47, "Gvg"),Aanbod!E47,0)))," ")</f>
        <v xml:space="preserve"> </v>
      </c>
      <c r="H32" s="5" t="str">
        <f>IF(Aanbod!D47&gt;"",IF($F$203&gt;0,$E$1/$F$203*F32,0)," ")</f>
        <v xml:space="preserve"> </v>
      </c>
      <c r="I32" s="29" t="str">
        <f>IF(Aanbod!D47&gt;"",IF(G32&gt;0,H32/G32," ")," ")</f>
        <v xml:space="preserve"> </v>
      </c>
      <c r="J32" s="5"/>
      <c r="K32" s="5"/>
      <c r="L32" s="5" t="str">
        <f>IF(Aanbod!D47&gt;"",IF(EXACT(Aanbod!D47, "pB"),Berekening!B32,IF(EXACT(Aanbod!D47, "Gvg-B"),Berekening!B32,IF(EXACT(Aanbod!D47, "Gvg"),Berekening!B32,0)))," ")</f>
        <v xml:space="preserve"> </v>
      </c>
      <c r="M32" s="5" t="str">
        <f>IF(Aanbod!D47&gt;"",IF(EXACT(Aanbod!D47, "pB"),Aanbod!E47,IF(EXACT(Aanbod!D47, "Gvg-B"),Aanbod!E47,IF(EXACT(Aanbod!D47, "Gvg"),Aanbod!E47,0)))," ")</f>
        <v xml:space="preserve"> </v>
      </c>
      <c r="N32" s="9" t="str">
        <f>IF(Aanbod!D47&gt;"",IF($L$203&gt;0,$K$1/$L$203*L32,0)," ")</f>
        <v xml:space="preserve"> </v>
      </c>
      <c r="O32" s="10" t="str">
        <f>IF(Aanbod!D47&gt;"",IF(M32&gt;0,N32/M32," ")," ")</f>
        <v xml:space="preserve"> </v>
      </c>
      <c r="P32" s="26"/>
      <c r="Q32" s="30"/>
      <c r="R32" s="31" t="str">
        <f>IF(Aanbod!D47&gt;"",IF(EXACT(Aanbod!D47, "pA"),Berekening!B32,IF(EXACT(Aanbod!D47, "Gvg"),Berekening!B32,IF(EXACT(Aanbod!D47, "Gvg-A"),Berekening!B32,IF(EXACT(Aanbod!D47, "Gvg-B"),Berekening!B32,0))))," ")</f>
        <v xml:space="preserve"> </v>
      </c>
      <c r="S32" s="31" t="str">
        <f>IF(Aanbod!D47&gt;"",IF(EXACT(Aanbod!D47, "pA"),Aanbod!E47,IF(EXACT(Aanbod!D47, "Gvg"),Aanbod!E47,IF(EXACT(Aanbod!D47, "Gvg-A"),Aanbod!E47,IF(EXACT(Aanbod!D47, "Gvg-B"),Aanbod!E47,0))))," ")</f>
        <v xml:space="preserve"> </v>
      </c>
      <c r="T32" s="31" t="str">
        <f>IF(Aanbod!D47&gt;"",IF($R$203&gt;0,$Q$1/$R$203*R32,0)," ")</f>
        <v xml:space="preserve"> </v>
      </c>
      <c r="U32" s="29" t="str">
        <f>IF(Aanbod!D47&gt;"",IF(S32&gt;0,T32/S32," ")," ")</f>
        <v xml:space="preserve"> </v>
      </c>
      <c r="W32" s="26"/>
      <c r="X32" s="30"/>
      <c r="Y32" s="31" t="str">
        <f>IF(Aanbod!D47&gt;"",IF(EXACT(Aanbod!D47, "pB"),Berekening!B32,IF(EXACT(Aanbod!D47, "Gvg"),Berekening!B32,IF(EXACT(Aanbod!D47, "Gvg-A"),Berekening!B32,IF(EXACT(Aanbod!D47, "Gvg-B"),Berekening!B32,0))))," ")</f>
        <v xml:space="preserve"> </v>
      </c>
      <c r="Z32" s="31" t="str">
        <f>IF(Aanbod!D47&gt;"",IF(EXACT(Aanbod!D47, "pB"),Aanbod!E47,IF(EXACT(Aanbod!D47, "Gvg"),Aanbod!E47,IF(EXACT(Aanbod!D47, "Gvg-A"),Aanbod!E47,IF(EXACT(Aanbod!D47, "Gvg-B"),Aanbod!E47,0))))," ")</f>
        <v xml:space="preserve"> </v>
      </c>
      <c r="AA32" s="31" t="str">
        <f>IF(Aanbod!D47&gt;"",IF($Y$203&gt;0,$X$1/$Y$203*Y32,0)," ")</f>
        <v xml:space="preserve"> </v>
      </c>
      <c r="AB32" s="29" t="str">
        <f>IF(Aanbod!D47&gt;"",IF(Z32&gt;0,AA32/Z32," ")," ")</f>
        <v xml:space="preserve"> </v>
      </c>
      <c r="AC32" s="32"/>
      <c r="AD32" s="26" t="str">
        <f>IF(Aanbod!D47&gt;"",ROW(AE32)-1," ")</f>
        <v xml:space="preserve"> </v>
      </c>
      <c r="AE32" t="str">
        <f>IF(Aanbod!D47&gt;"",Aanbod!D47," ")</f>
        <v xml:space="preserve"> </v>
      </c>
      <c r="AF32" s="9" t="str">
        <f>IF(Aanbod!D47&gt;"",Aanbod!E47," ")</f>
        <v xml:space="preserve"> </v>
      </c>
      <c r="AG32" t="str">
        <f>IF(Aanbod!D47&gt;"",Aanbod!F47," ")</f>
        <v xml:space="preserve"> </v>
      </c>
      <c r="AH32" s="33" t="str">
        <f>IF(Aanbod!D47&gt;"",Berekening!B32," ")</f>
        <v xml:space="preserve"> </v>
      </c>
      <c r="AI32" s="34" t="str">
        <f>IF(Aanbod!D47&gt;"",Berekening!H32+Berekening!N32+Berekening!T32+Berekening!AA32," ")</f>
        <v xml:space="preserve"> </v>
      </c>
      <c r="AJ32" s="35" t="str">
        <f>IF(Aanbod!D47&gt;"",IF((AI32-AF32)&gt;0,0,(AI32-AF32))," ")</f>
        <v xml:space="preserve"> </v>
      </c>
      <c r="AK32" s="35" t="str">
        <f>IF(Aanbod!D47&gt;"",IF((AI32-AF32)&gt;0,(AI32-AF32),0)," ")</f>
        <v xml:space="preserve"> </v>
      </c>
      <c r="AL32" s="35" t="str">
        <f>IF(Aanbod!D47&gt;"",IF(AK32&gt;0,Berekening!H32/AI32*AK32,0)," ")</f>
        <v xml:space="preserve"> </v>
      </c>
      <c r="AM32" s="35" t="str">
        <f>IF(Aanbod!D47&gt;"",IF(AK32&gt;0,Berekening!N32/AI32*AK32,0)," ")</f>
        <v xml:space="preserve"> </v>
      </c>
      <c r="AN32" s="35" t="str">
        <f>IF(Aanbod!D47&gt;"",IF(AK32&gt;0,Berekening!T32/AI32*AK32,0)," ")</f>
        <v xml:space="preserve"> </v>
      </c>
      <c r="AO32" s="33" t="str">
        <f>IF(Aanbod!D47&gt;"",IF(AK32&gt;0,Berekening!AA32/AI32*AK32,0)," ")</f>
        <v xml:space="preserve"> </v>
      </c>
      <c r="AX32" s="36"/>
      <c r="AY32" s="5"/>
      <c r="AZ32" s="5" t="str">
        <f>IF(Aanbod!D47&gt;"",IF(EXACT(AK32,0),IF(EXACT(Aanbod!D47, "pA"),Berekening!B32,IF(EXACT(Aanbod!D47, "Gvg-A"),Berekening!B32,IF(EXACT(Aanbod!D47, "Gvg"),Berekening!B32,0))),0)," ")</f>
        <v xml:space="preserve"> </v>
      </c>
      <c r="BA32" s="5" t="str">
        <f>IF(Aanbod!D47&gt;"",IF(EXACT(AK32,0),IF(EXACT(Aanbod!D47, "pA"),Aanbod!E47,IF(EXACT(Aanbod!D47, "Gvg-A"),Aanbod!E47,IF(EXACT(Aanbod!D47, "Gvg"),Aanbod!E47,0))),0)," ")</f>
        <v xml:space="preserve"> </v>
      </c>
      <c r="BB32" s="5" t="str">
        <f>IF(Aanbod!D47&gt;"",IF($AZ$203&gt;0,$AY$1/$AZ$203*AZ32,0)," ")</f>
        <v xml:space="preserve"> </v>
      </c>
      <c r="BC32" s="29" t="str">
        <f>IF(Aanbod!D47&gt;"",IF(BA32&gt;0,BB32/BA32," ")," ")</f>
        <v xml:space="preserve"> </v>
      </c>
      <c r="BD32" s="5"/>
      <c r="BE32" s="5"/>
      <c r="BF32" s="5" t="str">
        <f>IF(Aanbod!D47&gt;"",IF(EXACT(AK32,0),IF(EXACT(Aanbod!D47, "pB"),Berekening!B32,IF(EXACT(Aanbod!D47, "Gvg-B"),Berekening!B32,IF(EXACT(Aanbod!D47, "Gvg"),Berekening!B32,0))),0)," ")</f>
        <v xml:space="preserve"> </v>
      </c>
      <c r="BG32" s="5" t="str">
        <f>IF(Aanbod!D47&gt;"",IF(EXACT(AK32,0),IF(EXACT(Aanbod!D47, "pB"),Aanbod!E47,IF(EXACT(Aanbod!D47, "Gvg-B"),Aanbod!E47,IF(EXACT(Aanbod!D47, "Gvg"),Aanbod!E47,0))),0)," ")</f>
        <v xml:space="preserve"> </v>
      </c>
      <c r="BH32" s="9" t="str">
        <f>IF(Aanbod!D47&gt;"",IF($BF$203&gt;0,$BE$1/$BF$203*BF32,0)," ")</f>
        <v xml:space="preserve"> </v>
      </c>
      <c r="BI32" s="10" t="str">
        <f>IF(Aanbod!D47&gt;"",IF(BG32&gt;0,BH32/BG32," ")," ")</f>
        <v xml:space="preserve"> </v>
      </c>
      <c r="BJ32" s="26"/>
      <c r="BK32" s="30"/>
      <c r="BL32" s="31" t="str">
        <f>IF(Aanbod!D47&gt;"",IF(EXACT(AK32,0),IF(EXACT(Aanbod!D47, "pA"),Berekening!B32,IF(EXACT(Aanbod!D47, "Gvg"),Berekening!B32,IF(EXACT(Aanbod!D47, "Gvg-A"),Berekening!B32,IF(EXACT(Aanbod!D47, "Gvg-B"),Berekening!B32,0)))),0)," ")</f>
        <v xml:space="preserve"> </v>
      </c>
      <c r="BM32" s="31" t="str">
        <f>IF(Aanbod!D47&gt;"",IF(EXACT(AK32,0),IF(EXACT(Aanbod!D47, "pA"),Aanbod!E47,IF(EXACT(Aanbod!D47, "Gvg"),Aanbod!E47,IF(EXACT(Aanbod!D47, "Gvg-A"),Aanbod!E47,IF(EXACT(Aanbod!D47, "Gvg-B"),Aanbod!E47,0)))),0)," ")</f>
        <v xml:space="preserve"> </v>
      </c>
      <c r="BN32" s="31" t="str">
        <f>IF(Aanbod!D47&gt;"",IF($BL$203&gt;0,$BK$1/$BL$203*BL32,0)," ")</f>
        <v xml:space="preserve"> </v>
      </c>
      <c r="BO32" s="29" t="str">
        <f>IF(Aanbod!D47&gt;"",IF(BM32&gt;0,BN32/BM32," ")," ")</f>
        <v xml:space="preserve"> </v>
      </c>
      <c r="BQ32" s="26"/>
      <c r="BR32" s="30"/>
      <c r="BS32" s="31" t="str">
        <f>IF(Aanbod!D47&gt;"",IF(EXACT(AK32,0),IF(EXACT(Aanbod!D47, "pB"),Berekening!B32,IF(EXACT(Aanbod!D47, "Gvg"),Berekening!B32,IF(EXACT(Aanbod!D47, "Gvg-A"),Berekening!B32,IF(EXACT(Aanbod!D47, "Gvg-B"),Berekening!B32,0)))),0)," ")</f>
        <v xml:space="preserve"> </v>
      </c>
      <c r="BT32" s="31" t="str">
        <f>IF(Aanbod!D47&gt;"",IF(EXACT(AK32,0),IF(EXACT(Aanbod!D47, "pB"),Aanbod!E47,IF(EXACT(Aanbod!D47, "Gvg"),Aanbod!E47,IF(EXACT(Aanbod!D47, "Gvg-A"),Aanbod!E47,IF(EXACT(Aanbod!D47, "Gvg-B"),Aanbod!E47,0)))),0)," ")</f>
        <v xml:space="preserve"> </v>
      </c>
      <c r="BU32" s="31" t="str">
        <f>IF(Aanbod!D47&gt;"",IF($BS$203&gt;0,$BR$1/$BS$203*BS32,0)," ")</f>
        <v xml:space="preserve"> </v>
      </c>
      <c r="BV32" s="29" t="str">
        <f>IF(Aanbod!D47&gt;"",IF(BT32&gt;0,BU32/BT32," ")," ")</f>
        <v xml:space="preserve"> </v>
      </c>
      <c r="BX32" s="34" t="str">
        <f>IF(Aanbod!D47&gt;"",AI32-AK32+BB32+BH32+BN32+BU32," ")</f>
        <v xml:space="preserve"> </v>
      </c>
      <c r="BY32" s="35" t="str">
        <f>IF(Aanbod!D47&gt;"",IF((BX32-AF32)&gt;0,0,(BX32-AF32))," ")</f>
        <v xml:space="preserve"> </v>
      </c>
      <c r="BZ32" s="35" t="str">
        <f>IF(Aanbod!D47&gt;"",IF((BX32-AF32)&gt;0,(BX32-AF32),0)," ")</f>
        <v xml:space="preserve"> </v>
      </c>
      <c r="CA32" s="35" t="str">
        <f>IF(Aanbod!D47&gt;"",IF(BZ32&gt;0,(Berekening!H32+BB32)/BX32*BZ32,0)," ")</f>
        <v xml:space="preserve"> </v>
      </c>
      <c r="CB32" s="35" t="str">
        <f>IF(Aanbod!D47&gt;"",IF(BZ32&gt;0,(Berekening!N32+BH32)/BX32*BZ32,0)," ")</f>
        <v xml:space="preserve"> </v>
      </c>
      <c r="CC32" s="35" t="str">
        <f>IF(Aanbod!D47&gt;"",IF(BZ32&gt;0,(Berekening!T32+BN32)/BX32*BZ32,0)," ")</f>
        <v xml:space="preserve"> </v>
      </c>
      <c r="CD32" s="33" t="str">
        <f>IF(Aanbod!D47&gt;"",IF(BZ32&gt;0,Berekening!AA32/BX32*BZ32,0)," ")</f>
        <v xml:space="preserve"> </v>
      </c>
      <c r="CE32" s="35"/>
      <c r="CM32" s="36"/>
      <c r="CN32" s="5"/>
      <c r="CO32" s="5" t="str">
        <f>IF(Aanbod!D47&gt;"",IF(EXACT(BZ32,0),IF(EXACT(AK32,0),IF(EXACT(AE32, "pA"),AH32,IF(EXACT(AE32, "Gvg-A"),AH32,IF(EXACT(AE32, "Gvg"),AH32,0))),0),0)," ")</f>
        <v xml:space="preserve"> </v>
      </c>
      <c r="CP32" s="5" t="str">
        <f>IF(Aanbod!D47&gt;"",IF(EXACT(BZ32,0),IF(EXACT(AK32,0),IF(EXACT(AE32, "pA"),AF32,IF(EXACT(AE32, "Gvg-A"),AF32,IF(EXACT(AE32, "Gvg"),AF32,0))),0),0)," ")</f>
        <v xml:space="preserve"> </v>
      </c>
      <c r="CQ32" s="5" t="str">
        <f>IF(Aanbod!D47&gt;"",IF($CO$203&gt;0,$CN$1/$CO$203*CO32,0)," ")</f>
        <v xml:space="preserve"> </v>
      </c>
      <c r="CR32" s="29" t="str">
        <f>IF(Aanbod!D47&gt;"",IF(CP32&gt;0,CQ32/CP32," ")," ")</f>
        <v xml:space="preserve"> </v>
      </c>
      <c r="CS32" s="5"/>
      <c r="CT32" s="5"/>
      <c r="CU32" s="5" t="str">
        <f>IF(Aanbod!D47&gt;"",IF(EXACT(BZ32,0),IF(EXACT(AK32,0),IF(EXACT(AE32, "pB"),AH32,IF(EXACT(AE32, "Gvg-B"),AH32,IF(EXACT(AE32, "Gvg"),AH32,0))),0),0)," ")</f>
        <v xml:space="preserve"> </v>
      </c>
      <c r="CV32" s="5" t="str">
        <f>IF(Aanbod!D47&gt;"",IF(EXACT(BZ32,0),IF(EXACT(AK32,0),IF(EXACT(AE32, "pB"),AF32,IF(EXACT(AE32, "Gvg-B"),AF32,IF(EXACT(AE32, "Gvg"),AF32,0))),0),0)," ")</f>
        <v xml:space="preserve"> </v>
      </c>
      <c r="CW32" s="9" t="str">
        <f>IF(Aanbod!D47&gt;"",IF($CU$203&gt;0,$CT$1/$CU$203*CU32,0)," ")</f>
        <v xml:space="preserve"> </v>
      </c>
      <c r="CX32" s="10" t="str">
        <f>IF(Aanbod!D47&gt;"",IF(CV32&gt;0,CW32/CV32," ")," ")</f>
        <v xml:space="preserve"> </v>
      </c>
      <c r="CY32" s="26"/>
      <c r="CZ32" s="30"/>
      <c r="DA32" s="31" t="str">
        <f>IF(Aanbod!D47&gt;"",IF(EXACT(BZ32,0),IF(EXACT(AK32,0),IF(EXACT(AE32, "pA"),AH32,IF(EXACT(AE32, "Gvg"),AH32,IF(EXACT(AE32, "Gvg-A"),AH32,IF(EXACT(AE32, "Gvg-B"),AH32,0)))),0),0)," ")</f>
        <v xml:space="preserve"> </v>
      </c>
      <c r="DB32" s="31" t="str">
        <f>IF(Aanbod!D47&gt;"",IF(EXACT(BZ32,0),IF(EXACT(AK32,0),IF(EXACT(AE32, "pA"),AF32,IF(EXACT(AE32, "Gvg"),AF32,IF(EXACT(AE32, "Gvg-A"),AF32,IF(EXACT(AE32, "Gvg-B"),AF32,0)))),0),0)," ")</f>
        <v xml:space="preserve"> </v>
      </c>
      <c r="DC32" s="31" t="str">
        <f>IF(Aanbod!D47&gt;"",IF($DA$203&gt;0,$CZ$1/$DA$203*DA32,0)," ")</f>
        <v xml:space="preserve"> </v>
      </c>
      <c r="DD32" s="29" t="str">
        <f>IF(Aanbod!D47&gt;"",IF(DB32&gt;0,DC32/DB32," ")," ")</f>
        <v xml:space="preserve"> </v>
      </c>
      <c r="DF32" s="26"/>
      <c r="DG32" s="30"/>
      <c r="DH32" s="31" t="str">
        <f>IF(Aanbod!D47&gt;"",IF(EXACT(BZ32,0),IF(EXACT(AK32,0),IF(EXACT(AE32, "pB"),AH32,IF(EXACT(AE32, "Gvg"),AH32,IF(EXACT(AE32, "Gvg-A"),AH32,IF(EXACT(AE32, "Gvg-B"),AH32,0)))),0),0)," ")</f>
        <v xml:space="preserve"> </v>
      </c>
      <c r="DI32" s="31" t="str">
        <f>IF(Aanbod!D47&gt;"",IF(EXACT(BZ32,0),IF(EXACT(AK32,0),IF(EXACT(AE32, "pB"),AF32,IF(EXACT(AE32, "Gvg"),AF32,IF(EXACT(AE32, "Gvg-A"),AF32,IF(EXACT(AE32, "Gvg-B"),AF32,0)))),0),0)," ")</f>
        <v xml:space="preserve"> </v>
      </c>
      <c r="DJ32" s="31" t="str">
        <f>IF(Aanbod!D47&gt;"",IF($DH$203&gt;0,$DG$1/$DH$203*DH32,0)," ")</f>
        <v xml:space="preserve"> </v>
      </c>
      <c r="DK32" s="29" t="str">
        <f>IF(Aanbod!D47&gt;"",IF(DI32&gt;0,DJ32/DI32," ")," ")</f>
        <v xml:space="preserve"> </v>
      </c>
      <c r="DM32" s="37" t="str">
        <f>IF(Aanbod!D47&gt;"",BX32-BZ32+CQ32+CW32+DC32+DJ32," ")</f>
        <v xml:space="preserve"> </v>
      </c>
      <c r="DN32" s="35" t="str">
        <f>IF(Aanbod!D47&gt;"",IF((DM32-AF32)&gt;0,(DM32-AF32),0)," ")</f>
        <v xml:space="preserve"> </v>
      </c>
      <c r="DO32" s="35" t="str">
        <f>IF(Aanbod!D47&gt;"",IF(DN32&gt;0,(Berekening!H32+BB32+CQ32)/DM32*DN32,0)," ")</f>
        <v xml:space="preserve"> </v>
      </c>
      <c r="DP32" s="35" t="str">
        <f>IF(Aanbod!D47&gt;"",IF(DN32&gt;0,(Berekening!N32+BH32+CW32)/DM32*DN32,0)," ")</f>
        <v xml:space="preserve"> </v>
      </c>
      <c r="DQ32" s="35" t="str">
        <f>IF(Aanbod!D47&gt;"",IF(DN32&gt;0,(Berekening!T32+BN32+DC32)/DM32*DN32,0)," ")</f>
        <v xml:space="preserve"> </v>
      </c>
      <c r="DR32" s="33" t="str">
        <f>IF(Aanbod!D47&gt;"",IF(DN32&gt;0,(Berekening!AA32+BU32+DJ32)/DM32*DN32,0)," ")</f>
        <v xml:space="preserve"> </v>
      </c>
      <c r="DS32" s="35"/>
      <c r="DT32" s="38" t="str">
        <f>IF(Aanbod!D47&gt;"",ROUND((DM32-DN32),2)," ")</f>
        <v xml:space="preserve"> </v>
      </c>
      <c r="DU32" s="38" t="str">
        <f>IF(Aanbod!D47&gt;"",IF(DT32=C32,0.01,DT32),"")</f>
        <v/>
      </c>
      <c r="DV32" s="39" t="str">
        <f>IF(Aanbod!D47&gt;"",RANK(DU32,$DU$2:$DU$201) + COUNTIF($DU$2:DU32,DU32) -1," ")</f>
        <v xml:space="preserve"> </v>
      </c>
      <c r="DW32" s="35" t="str">
        <f>IF(Aanbod!D47&gt;"",IF($DV$203&lt;0,IF(DV32&lt;=ABS($DV$203),0.01,0),IF(DV32&lt;=ABS($DV$203),-0.01,0))," ")</f>
        <v xml:space="preserve"> </v>
      </c>
      <c r="DX32" s="35"/>
      <c r="DY32" s="28" t="str">
        <f>IF(Aanbod!D47&gt;"",DT32+DW32," ")</f>
        <v xml:space="preserve"> </v>
      </c>
    </row>
    <row r="33" spans="1:129" x14ac:dyDescent="0.25">
      <c r="A33" s="26" t="str">
        <f>Aanbod!A48</f>
        <v/>
      </c>
      <c r="B33" s="27" t="str">
        <f>IF(Aanbod!D48&gt;"",IF(EXACT(Aanbod!F48, "Preferent"),Aanbod!E48*2,IF(EXACT(Aanbod!F48, "Concurrent"),Aanbod!E48,0))," ")</f>
        <v xml:space="preserve"> </v>
      </c>
      <c r="C33" s="28" t="str">
        <f>IF(Aanbod!E48&gt;0,Aanbod!E48," ")</f>
        <v xml:space="preserve"> </v>
      </c>
      <c r="D33" s="5"/>
      <c r="E33" s="5"/>
      <c r="F33" s="5" t="str">
        <f>IF(Aanbod!D48&gt;"",IF(EXACT(Aanbod!D48, "pA"),Berekening!B33,IF(EXACT(Aanbod!D48, "Gvg-A"),Berekening!B33,IF(EXACT(Aanbod!D48, "Gvg"),Berekening!B33,0)))," ")</f>
        <v xml:space="preserve"> </v>
      </c>
      <c r="G33" s="5" t="str">
        <f>IF(Aanbod!D48&gt;"",IF(EXACT(Aanbod!D48, "pA"),Aanbod!E48,IF(EXACT(Aanbod!D48, "Gvg-A"),Aanbod!E48,IF(EXACT(Aanbod!D48, "Gvg"),Aanbod!E48,0)))," ")</f>
        <v xml:space="preserve"> </v>
      </c>
      <c r="H33" s="5" t="str">
        <f>IF(Aanbod!D48&gt;"",IF($F$203&gt;0,$E$1/$F$203*F33,0)," ")</f>
        <v xml:space="preserve"> </v>
      </c>
      <c r="I33" s="29" t="str">
        <f>IF(Aanbod!D48&gt;"",IF(G33&gt;0,H33/G33," ")," ")</f>
        <v xml:space="preserve"> </v>
      </c>
      <c r="J33" s="5"/>
      <c r="K33" s="5"/>
      <c r="L33" s="5" t="str">
        <f>IF(Aanbod!D48&gt;"",IF(EXACT(Aanbod!D48, "pB"),Berekening!B33,IF(EXACT(Aanbod!D48, "Gvg-B"),Berekening!B33,IF(EXACT(Aanbod!D48, "Gvg"),Berekening!B33,0)))," ")</f>
        <v xml:space="preserve"> </v>
      </c>
      <c r="M33" s="5" t="str">
        <f>IF(Aanbod!D48&gt;"",IF(EXACT(Aanbod!D48, "pB"),Aanbod!E48,IF(EXACT(Aanbod!D48, "Gvg-B"),Aanbod!E48,IF(EXACT(Aanbod!D48, "Gvg"),Aanbod!E48,0)))," ")</f>
        <v xml:space="preserve"> </v>
      </c>
      <c r="N33" s="9" t="str">
        <f>IF(Aanbod!D48&gt;"",IF($L$203&gt;0,$K$1/$L$203*L33,0)," ")</f>
        <v xml:space="preserve"> </v>
      </c>
      <c r="O33" s="10" t="str">
        <f>IF(Aanbod!D48&gt;"",IF(M33&gt;0,N33/M33," ")," ")</f>
        <v xml:space="preserve"> </v>
      </c>
      <c r="P33" s="26"/>
      <c r="Q33" s="30"/>
      <c r="R33" s="31" t="str">
        <f>IF(Aanbod!D48&gt;"",IF(EXACT(Aanbod!D48, "pA"),Berekening!B33,IF(EXACT(Aanbod!D48, "Gvg"),Berekening!B33,IF(EXACT(Aanbod!D48, "Gvg-A"),Berekening!B33,IF(EXACT(Aanbod!D48, "Gvg-B"),Berekening!B33,0))))," ")</f>
        <v xml:space="preserve"> </v>
      </c>
      <c r="S33" s="31" t="str">
        <f>IF(Aanbod!D48&gt;"",IF(EXACT(Aanbod!D48, "pA"),Aanbod!E48,IF(EXACT(Aanbod!D48, "Gvg"),Aanbod!E48,IF(EXACT(Aanbod!D48, "Gvg-A"),Aanbod!E48,IF(EXACT(Aanbod!D48, "Gvg-B"),Aanbod!E48,0))))," ")</f>
        <v xml:space="preserve"> </v>
      </c>
      <c r="T33" s="31" t="str">
        <f>IF(Aanbod!D48&gt;"",IF($R$203&gt;0,$Q$1/$R$203*R33,0)," ")</f>
        <v xml:space="preserve"> </v>
      </c>
      <c r="U33" s="29" t="str">
        <f>IF(Aanbod!D48&gt;"",IF(S33&gt;0,T33/S33," ")," ")</f>
        <v xml:space="preserve"> </v>
      </c>
      <c r="W33" s="26"/>
      <c r="X33" s="30"/>
      <c r="Y33" s="31" t="str">
        <f>IF(Aanbod!D48&gt;"",IF(EXACT(Aanbod!D48, "pB"),Berekening!B33,IF(EXACT(Aanbod!D48, "Gvg"),Berekening!B33,IF(EXACT(Aanbod!D48, "Gvg-A"),Berekening!B33,IF(EXACT(Aanbod!D48, "Gvg-B"),Berekening!B33,0))))," ")</f>
        <v xml:space="preserve"> </v>
      </c>
      <c r="Z33" s="31" t="str">
        <f>IF(Aanbod!D48&gt;"",IF(EXACT(Aanbod!D48, "pB"),Aanbod!E48,IF(EXACT(Aanbod!D48, "Gvg"),Aanbod!E48,IF(EXACT(Aanbod!D48, "Gvg-A"),Aanbod!E48,IF(EXACT(Aanbod!D48, "Gvg-B"),Aanbod!E48,0))))," ")</f>
        <v xml:space="preserve"> </v>
      </c>
      <c r="AA33" s="31" t="str">
        <f>IF(Aanbod!D48&gt;"",IF($Y$203&gt;0,$X$1/$Y$203*Y33,0)," ")</f>
        <v xml:space="preserve"> </v>
      </c>
      <c r="AB33" s="29" t="str">
        <f>IF(Aanbod!D48&gt;"",IF(Z33&gt;0,AA33/Z33," ")," ")</f>
        <v xml:space="preserve"> </v>
      </c>
      <c r="AC33" s="32"/>
      <c r="AD33" s="26" t="str">
        <f>IF(Aanbod!D48&gt;"",ROW(AE33)-1," ")</f>
        <v xml:space="preserve"> </v>
      </c>
      <c r="AE33" t="str">
        <f>IF(Aanbod!D48&gt;"",Aanbod!D48," ")</f>
        <v xml:space="preserve"> </v>
      </c>
      <c r="AF33" s="9" t="str">
        <f>IF(Aanbod!D48&gt;"",Aanbod!E48," ")</f>
        <v xml:space="preserve"> </v>
      </c>
      <c r="AG33" t="str">
        <f>IF(Aanbod!D48&gt;"",Aanbod!F48," ")</f>
        <v xml:space="preserve"> </v>
      </c>
      <c r="AH33" s="33" t="str">
        <f>IF(Aanbod!D48&gt;"",Berekening!B33," ")</f>
        <v xml:space="preserve"> </v>
      </c>
      <c r="AI33" s="34" t="str">
        <f>IF(Aanbod!D48&gt;"",Berekening!H33+Berekening!N33+Berekening!T33+Berekening!AA33," ")</f>
        <v xml:space="preserve"> </v>
      </c>
      <c r="AJ33" s="35" t="str">
        <f>IF(Aanbod!D48&gt;"",IF((AI33-AF33)&gt;0,0,(AI33-AF33))," ")</f>
        <v xml:space="preserve"> </v>
      </c>
      <c r="AK33" s="35" t="str">
        <f>IF(Aanbod!D48&gt;"",IF((AI33-AF33)&gt;0,(AI33-AF33),0)," ")</f>
        <v xml:space="preserve"> </v>
      </c>
      <c r="AL33" s="35" t="str">
        <f>IF(Aanbod!D48&gt;"",IF(AK33&gt;0,Berekening!H33/AI33*AK33,0)," ")</f>
        <v xml:space="preserve"> </v>
      </c>
      <c r="AM33" s="35" t="str">
        <f>IF(Aanbod!D48&gt;"",IF(AK33&gt;0,Berekening!N33/AI33*AK33,0)," ")</f>
        <v xml:space="preserve"> </v>
      </c>
      <c r="AN33" s="35" t="str">
        <f>IF(Aanbod!D48&gt;"",IF(AK33&gt;0,Berekening!T33/AI33*AK33,0)," ")</f>
        <v xml:space="preserve"> </v>
      </c>
      <c r="AO33" s="33" t="str">
        <f>IF(Aanbod!D48&gt;"",IF(AK33&gt;0,Berekening!AA33/AI33*AK33,0)," ")</f>
        <v xml:space="preserve"> </v>
      </c>
      <c r="AX33" s="36"/>
      <c r="AY33" s="5"/>
      <c r="AZ33" s="5" t="str">
        <f>IF(Aanbod!D48&gt;"",IF(EXACT(AK33,0),IF(EXACT(Aanbod!D48, "pA"),Berekening!B33,IF(EXACT(Aanbod!D48, "Gvg-A"),Berekening!B33,IF(EXACT(Aanbod!D48, "Gvg"),Berekening!B33,0))),0)," ")</f>
        <v xml:space="preserve"> </v>
      </c>
      <c r="BA33" s="5" t="str">
        <f>IF(Aanbod!D48&gt;"",IF(EXACT(AK33,0),IF(EXACT(Aanbod!D48, "pA"),Aanbod!E48,IF(EXACT(Aanbod!D48, "Gvg-A"),Aanbod!E48,IF(EXACT(Aanbod!D48, "Gvg"),Aanbod!E48,0))),0)," ")</f>
        <v xml:space="preserve"> </v>
      </c>
      <c r="BB33" s="5" t="str">
        <f>IF(Aanbod!D48&gt;"",IF($AZ$203&gt;0,$AY$1/$AZ$203*AZ33,0)," ")</f>
        <v xml:space="preserve"> </v>
      </c>
      <c r="BC33" s="29" t="str">
        <f>IF(Aanbod!D48&gt;"",IF(BA33&gt;0,BB33/BA33," ")," ")</f>
        <v xml:space="preserve"> </v>
      </c>
      <c r="BD33" s="5"/>
      <c r="BE33" s="5"/>
      <c r="BF33" s="5" t="str">
        <f>IF(Aanbod!D48&gt;"",IF(EXACT(AK33,0),IF(EXACT(Aanbod!D48, "pB"),Berekening!B33,IF(EXACT(Aanbod!D48, "Gvg-B"),Berekening!B33,IF(EXACT(Aanbod!D48, "Gvg"),Berekening!B33,0))),0)," ")</f>
        <v xml:space="preserve"> </v>
      </c>
      <c r="BG33" s="5" t="str">
        <f>IF(Aanbod!D48&gt;"",IF(EXACT(AK33,0),IF(EXACT(Aanbod!D48, "pB"),Aanbod!E48,IF(EXACT(Aanbod!D48, "Gvg-B"),Aanbod!E48,IF(EXACT(Aanbod!D48, "Gvg"),Aanbod!E48,0))),0)," ")</f>
        <v xml:space="preserve"> </v>
      </c>
      <c r="BH33" s="9" t="str">
        <f>IF(Aanbod!D48&gt;"",IF($BF$203&gt;0,$BE$1/$BF$203*BF33,0)," ")</f>
        <v xml:space="preserve"> </v>
      </c>
      <c r="BI33" s="10" t="str">
        <f>IF(Aanbod!D48&gt;"",IF(BG33&gt;0,BH33/BG33," ")," ")</f>
        <v xml:space="preserve"> </v>
      </c>
      <c r="BJ33" s="26"/>
      <c r="BK33" s="30"/>
      <c r="BL33" s="31" t="str">
        <f>IF(Aanbod!D48&gt;"",IF(EXACT(AK33,0),IF(EXACT(Aanbod!D48, "pA"),Berekening!B33,IF(EXACT(Aanbod!D48, "Gvg"),Berekening!B33,IF(EXACT(Aanbod!D48, "Gvg-A"),Berekening!B33,IF(EXACT(Aanbod!D48, "Gvg-B"),Berekening!B33,0)))),0)," ")</f>
        <v xml:space="preserve"> </v>
      </c>
      <c r="BM33" s="31" t="str">
        <f>IF(Aanbod!D48&gt;"",IF(EXACT(AK33,0),IF(EXACT(Aanbod!D48, "pA"),Aanbod!E48,IF(EXACT(Aanbod!D48, "Gvg"),Aanbod!E48,IF(EXACT(Aanbod!D48, "Gvg-A"),Aanbod!E48,IF(EXACT(Aanbod!D48, "Gvg-B"),Aanbod!E48,0)))),0)," ")</f>
        <v xml:space="preserve"> </v>
      </c>
      <c r="BN33" s="31" t="str">
        <f>IF(Aanbod!D48&gt;"",IF($BL$203&gt;0,$BK$1/$BL$203*BL33,0)," ")</f>
        <v xml:space="preserve"> </v>
      </c>
      <c r="BO33" s="29" t="str">
        <f>IF(Aanbod!D48&gt;"",IF(BM33&gt;0,BN33/BM33," ")," ")</f>
        <v xml:space="preserve"> </v>
      </c>
      <c r="BQ33" s="26"/>
      <c r="BR33" s="30"/>
      <c r="BS33" s="31" t="str">
        <f>IF(Aanbod!D48&gt;"",IF(EXACT(AK33,0),IF(EXACT(Aanbod!D48, "pB"),Berekening!B33,IF(EXACT(Aanbod!D48, "Gvg"),Berekening!B33,IF(EXACT(Aanbod!D48, "Gvg-A"),Berekening!B33,IF(EXACT(Aanbod!D48, "Gvg-B"),Berekening!B33,0)))),0)," ")</f>
        <v xml:space="preserve"> </v>
      </c>
      <c r="BT33" s="31" t="str">
        <f>IF(Aanbod!D48&gt;"",IF(EXACT(AK33,0),IF(EXACT(Aanbod!D48, "pB"),Aanbod!E48,IF(EXACT(Aanbod!D48, "Gvg"),Aanbod!E48,IF(EXACT(Aanbod!D48, "Gvg-A"),Aanbod!E48,IF(EXACT(Aanbod!D48, "Gvg-B"),Aanbod!E48,0)))),0)," ")</f>
        <v xml:space="preserve"> </v>
      </c>
      <c r="BU33" s="31" t="str">
        <f>IF(Aanbod!D48&gt;"",IF($BS$203&gt;0,$BR$1/$BS$203*BS33,0)," ")</f>
        <v xml:space="preserve"> </v>
      </c>
      <c r="BV33" s="29" t="str">
        <f>IF(Aanbod!D48&gt;"",IF(BT33&gt;0,BU33/BT33," ")," ")</f>
        <v xml:space="preserve"> </v>
      </c>
      <c r="BX33" s="34" t="str">
        <f>IF(Aanbod!D48&gt;"",AI33-AK33+BB33+BH33+BN33+BU33," ")</f>
        <v xml:space="preserve"> </v>
      </c>
      <c r="BY33" s="35" t="str">
        <f>IF(Aanbod!D48&gt;"",IF((BX33-AF33)&gt;0,0,(BX33-AF33))," ")</f>
        <v xml:space="preserve"> </v>
      </c>
      <c r="BZ33" s="35" t="str">
        <f>IF(Aanbod!D48&gt;"",IF((BX33-AF33)&gt;0,(BX33-AF33),0)," ")</f>
        <v xml:space="preserve"> </v>
      </c>
      <c r="CA33" s="35" t="str">
        <f>IF(Aanbod!D48&gt;"",IF(BZ33&gt;0,(Berekening!H33+BB33)/BX33*BZ33,0)," ")</f>
        <v xml:space="preserve"> </v>
      </c>
      <c r="CB33" s="35" t="str">
        <f>IF(Aanbod!D48&gt;"",IF(BZ33&gt;0,(Berekening!N33+BH33)/BX33*BZ33,0)," ")</f>
        <v xml:space="preserve"> </v>
      </c>
      <c r="CC33" s="35" t="str">
        <f>IF(Aanbod!D48&gt;"",IF(BZ33&gt;0,(Berekening!T33+BN33)/BX33*BZ33,0)," ")</f>
        <v xml:space="preserve"> </v>
      </c>
      <c r="CD33" s="33" t="str">
        <f>IF(Aanbod!D48&gt;"",IF(BZ33&gt;0,Berekening!AA33/BX33*BZ33,0)," ")</f>
        <v xml:space="preserve"> </v>
      </c>
      <c r="CE33" s="35"/>
      <c r="CM33" s="36"/>
      <c r="CN33" s="5"/>
      <c r="CO33" s="5" t="str">
        <f>IF(Aanbod!D48&gt;"",IF(EXACT(BZ33,0),IF(EXACT(AK33,0),IF(EXACT(AE33, "pA"),AH33,IF(EXACT(AE33, "Gvg-A"),AH33,IF(EXACT(AE33, "Gvg"),AH33,0))),0),0)," ")</f>
        <v xml:space="preserve"> </v>
      </c>
      <c r="CP33" s="5" t="str">
        <f>IF(Aanbod!D48&gt;"",IF(EXACT(BZ33,0),IF(EXACT(AK33,0),IF(EXACT(AE33, "pA"),AF33,IF(EXACT(AE33, "Gvg-A"),AF33,IF(EXACT(AE33, "Gvg"),AF33,0))),0),0)," ")</f>
        <v xml:space="preserve"> </v>
      </c>
      <c r="CQ33" s="5" t="str">
        <f>IF(Aanbod!D48&gt;"",IF($CO$203&gt;0,$CN$1/$CO$203*CO33,0)," ")</f>
        <v xml:space="preserve"> </v>
      </c>
      <c r="CR33" s="29" t="str">
        <f>IF(Aanbod!D48&gt;"",IF(CP33&gt;0,CQ33/CP33," ")," ")</f>
        <v xml:space="preserve"> </v>
      </c>
      <c r="CS33" s="5"/>
      <c r="CT33" s="5"/>
      <c r="CU33" s="5" t="str">
        <f>IF(Aanbod!D48&gt;"",IF(EXACT(BZ33,0),IF(EXACT(AK33,0),IF(EXACT(AE33, "pB"),AH33,IF(EXACT(AE33, "Gvg-B"),AH33,IF(EXACT(AE33, "Gvg"),AH33,0))),0),0)," ")</f>
        <v xml:space="preserve"> </v>
      </c>
      <c r="CV33" s="5" t="str">
        <f>IF(Aanbod!D48&gt;"",IF(EXACT(BZ33,0),IF(EXACT(AK33,0),IF(EXACT(AE33, "pB"),AF33,IF(EXACT(AE33, "Gvg-B"),AF33,IF(EXACT(AE33, "Gvg"),AF33,0))),0),0)," ")</f>
        <v xml:space="preserve"> </v>
      </c>
      <c r="CW33" s="9" t="str">
        <f>IF(Aanbod!D48&gt;"",IF($CU$203&gt;0,$CT$1/$CU$203*CU33,0)," ")</f>
        <v xml:space="preserve"> </v>
      </c>
      <c r="CX33" s="10" t="str">
        <f>IF(Aanbod!D48&gt;"",IF(CV33&gt;0,CW33/CV33," ")," ")</f>
        <v xml:space="preserve"> </v>
      </c>
      <c r="CY33" s="26"/>
      <c r="CZ33" s="30"/>
      <c r="DA33" s="31" t="str">
        <f>IF(Aanbod!D48&gt;"",IF(EXACT(BZ33,0),IF(EXACT(AK33,0),IF(EXACT(AE33, "pA"),AH33,IF(EXACT(AE33, "Gvg"),AH33,IF(EXACT(AE33, "Gvg-A"),AH33,IF(EXACT(AE33, "Gvg-B"),AH33,0)))),0),0)," ")</f>
        <v xml:space="preserve"> </v>
      </c>
      <c r="DB33" s="31" t="str">
        <f>IF(Aanbod!D48&gt;"",IF(EXACT(BZ33,0),IF(EXACT(AK33,0),IF(EXACT(AE33, "pA"),AF33,IF(EXACT(AE33, "Gvg"),AF33,IF(EXACT(AE33, "Gvg-A"),AF33,IF(EXACT(AE33, "Gvg-B"),AF33,0)))),0),0)," ")</f>
        <v xml:space="preserve"> </v>
      </c>
      <c r="DC33" s="31" t="str">
        <f>IF(Aanbod!D48&gt;"",IF($DA$203&gt;0,$CZ$1/$DA$203*DA33,0)," ")</f>
        <v xml:space="preserve"> </v>
      </c>
      <c r="DD33" s="29" t="str">
        <f>IF(Aanbod!D48&gt;"",IF(DB33&gt;0,DC33/DB33," ")," ")</f>
        <v xml:space="preserve"> </v>
      </c>
      <c r="DF33" s="26"/>
      <c r="DG33" s="30"/>
      <c r="DH33" s="31" t="str">
        <f>IF(Aanbod!D48&gt;"",IF(EXACT(BZ33,0),IF(EXACT(AK33,0),IF(EXACT(AE33, "pB"),AH33,IF(EXACT(AE33, "Gvg"),AH33,IF(EXACT(AE33, "Gvg-A"),AH33,IF(EXACT(AE33, "Gvg-B"),AH33,0)))),0),0)," ")</f>
        <v xml:space="preserve"> </v>
      </c>
      <c r="DI33" s="31" t="str">
        <f>IF(Aanbod!D48&gt;"",IF(EXACT(BZ33,0),IF(EXACT(AK33,0),IF(EXACT(AE33, "pB"),AF33,IF(EXACT(AE33, "Gvg"),AF33,IF(EXACT(AE33, "Gvg-A"),AF33,IF(EXACT(AE33, "Gvg-B"),AF33,0)))),0),0)," ")</f>
        <v xml:space="preserve"> </v>
      </c>
      <c r="DJ33" s="31" t="str">
        <f>IF(Aanbod!D48&gt;"",IF($DH$203&gt;0,$DG$1/$DH$203*DH33,0)," ")</f>
        <v xml:space="preserve"> </v>
      </c>
      <c r="DK33" s="29" t="str">
        <f>IF(Aanbod!D48&gt;"",IF(DI33&gt;0,DJ33/DI33," ")," ")</f>
        <v xml:space="preserve"> </v>
      </c>
      <c r="DM33" s="37" t="str">
        <f>IF(Aanbod!D48&gt;"",BX33-BZ33+CQ33+CW33+DC33+DJ33," ")</f>
        <v xml:space="preserve"> </v>
      </c>
      <c r="DN33" s="35" t="str">
        <f>IF(Aanbod!D48&gt;"",IF((DM33-AF33)&gt;0,(DM33-AF33),0)," ")</f>
        <v xml:space="preserve"> </v>
      </c>
      <c r="DO33" s="35" t="str">
        <f>IF(Aanbod!D48&gt;"",IF(DN33&gt;0,(Berekening!H33+BB33+CQ33)/DM33*DN33,0)," ")</f>
        <v xml:space="preserve"> </v>
      </c>
      <c r="DP33" s="35" t="str">
        <f>IF(Aanbod!D48&gt;"",IF(DN33&gt;0,(Berekening!N33+BH33+CW33)/DM33*DN33,0)," ")</f>
        <v xml:space="preserve"> </v>
      </c>
      <c r="DQ33" s="35" t="str">
        <f>IF(Aanbod!D48&gt;"",IF(DN33&gt;0,(Berekening!T33+BN33+DC33)/DM33*DN33,0)," ")</f>
        <v xml:space="preserve"> </v>
      </c>
      <c r="DR33" s="33" t="str">
        <f>IF(Aanbod!D48&gt;"",IF(DN33&gt;0,(Berekening!AA33+BU33+DJ33)/DM33*DN33,0)," ")</f>
        <v xml:space="preserve"> </v>
      </c>
      <c r="DS33" s="35"/>
      <c r="DT33" s="38" t="str">
        <f>IF(Aanbod!D48&gt;"",ROUND((DM33-DN33),2)," ")</f>
        <v xml:space="preserve"> </v>
      </c>
      <c r="DU33" s="38" t="str">
        <f>IF(Aanbod!D48&gt;"",IF(DT33=C33,0.01,DT33),"")</f>
        <v/>
      </c>
      <c r="DV33" s="39" t="str">
        <f>IF(Aanbod!D48&gt;"",RANK(DU33,$DU$2:$DU$201) + COUNTIF($DU$2:DU33,DU33) -1," ")</f>
        <v xml:space="preserve"> </v>
      </c>
      <c r="DW33" s="35" t="str">
        <f>IF(Aanbod!D48&gt;"",IF($DV$203&lt;0,IF(DV33&lt;=ABS($DV$203),0.01,0),IF(DV33&lt;=ABS($DV$203),-0.01,0))," ")</f>
        <v xml:space="preserve"> </v>
      </c>
      <c r="DX33" s="35"/>
      <c r="DY33" s="28" t="str">
        <f>IF(Aanbod!D48&gt;"",DT33+DW33," ")</f>
        <v xml:space="preserve"> </v>
      </c>
    </row>
    <row r="34" spans="1:129" x14ac:dyDescent="0.25">
      <c r="A34" s="26" t="str">
        <f>Aanbod!A49</f>
        <v/>
      </c>
      <c r="B34" s="27" t="str">
        <f>IF(Aanbod!D49&gt;"",IF(EXACT(Aanbod!F49, "Preferent"),Aanbod!E49*2,IF(EXACT(Aanbod!F49, "Concurrent"),Aanbod!E49,0))," ")</f>
        <v xml:space="preserve"> </v>
      </c>
      <c r="C34" s="28" t="str">
        <f>IF(Aanbod!E49&gt;0,Aanbod!E49," ")</f>
        <v xml:space="preserve"> </v>
      </c>
      <c r="D34" s="5"/>
      <c r="E34" s="5"/>
      <c r="F34" s="5" t="str">
        <f>IF(Aanbod!D49&gt;"",IF(EXACT(Aanbod!D49, "pA"),Berekening!B34,IF(EXACT(Aanbod!D49, "Gvg-A"),Berekening!B34,IF(EXACT(Aanbod!D49, "Gvg"),Berekening!B34,0)))," ")</f>
        <v xml:space="preserve"> </v>
      </c>
      <c r="G34" s="5" t="str">
        <f>IF(Aanbod!D49&gt;"",IF(EXACT(Aanbod!D49, "pA"),Aanbod!E49,IF(EXACT(Aanbod!D49, "Gvg-A"),Aanbod!E49,IF(EXACT(Aanbod!D49, "Gvg"),Aanbod!E49,0)))," ")</f>
        <v xml:space="preserve"> </v>
      </c>
      <c r="H34" s="5" t="str">
        <f>IF(Aanbod!D49&gt;"",IF($F$203&gt;0,$E$1/$F$203*F34,0)," ")</f>
        <v xml:space="preserve"> </v>
      </c>
      <c r="I34" s="29" t="str">
        <f>IF(Aanbod!D49&gt;"",IF(G34&gt;0,H34/G34," ")," ")</f>
        <v xml:space="preserve"> </v>
      </c>
      <c r="J34" s="5"/>
      <c r="K34" s="5"/>
      <c r="L34" s="5" t="str">
        <f>IF(Aanbod!D49&gt;"",IF(EXACT(Aanbod!D49, "pB"),Berekening!B34,IF(EXACT(Aanbod!D49, "Gvg-B"),Berekening!B34,IF(EXACT(Aanbod!D49, "Gvg"),Berekening!B34,0)))," ")</f>
        <v xml:space="preserve"> </v>
      </c>
      <c r="M34" s="5" t="str">
        <f>IF(Aanbod!D49&gt;"",IF(EXACT(Aanbod!D49, "pB"),Aanbod!E49,IF(EXACT(Aanbod!D49, "Gvg-B"),Aanbod!E49,IF(EXACT(Aanbod!D49, "Gvg"),Aanbod!E49,0)))," ")</f>
        <v xml:space="preserve"> </v>
      </c>
      <c r="N34" s="9" t="str">
        <f>IF(Aanbod!D49&gt;"",IF($L$203&gt;0,$K$1/$L$203*L34,0)," ")</f>
        <v xml:space="preserve"> </v>
      </c>
      <c r="O34" s="10" t="str">
        <f>IF(Aanbod!D49&gt;"",IF(M34&gt;0,N34/M34," ")," ")</f>
        <v xml:space="preserve"> </v>
      </c>
      <c r="P34" s="26"/>
      <c r="Q34" s="30"/>
      <c r="R34" s="31" t="str">
        <f>IF(Aanbod!D49&gt;"",IF(EXACT(Aanbod!D49, "pA"),Berekening!B34,IF(EXACT(Aanbod!D49, "Gvg"),Berekening!B34,IF(EXACT(Aanbod!D49, "Gvg-A"),Berekening!B34,IF(EXACT(Aanbod!D49, "Gvg-B"),Berekening!B34,0))))," ")</f>
        <v xml:space="preserve"> </v>
      </c>
      <c r="S34" s="31" t="str">
        <f>IF(Aanbod!D49&gt;"",IF(EXACT(Aanbod!D49, "pA"),Aanbod!E49,IF(EXACT(Aanbod!D49, "Gvg"),Aanbod!E49,IF(EXACT(Aanbod!D49, "Gvg-A"),Aanbod!E49,IF(EXACT(Aanbod!D49, "Gvg-B"),Aanbod!E49,0))))," ")</f>
        <v xml:space="preserve"> </v>
      </c>
      <c r="T34" s="31" t="str">
        <f>IF(Aanbod!D49&gt;"",IF($R$203&gt;0,$Q$1/$R$203*R34,0)," ")</f>
        <v xml:space="preserve"> </v>
      </c>
      <c r="U34" s="29" t="str">
        <f>IF(Aanbod!D49&gt;"",IF(S34&gt;0,T34/S34," ")," ")</f>
        <v xml:space="preserve"> </v>
      </c>
      <c r="W34" s="26"/>
      <c r="X34" s="30"/>
      <c r="Y34" s="31" t="str">
        <f>IF(Aanbod!D49&gt;"",IF(EXACT(Aanbod!D49, "pB"),Berekening!B34,IF(EXACT(Aanbod!D49, "Gvg"),Berekening!B34,IF(EXACT(Aanbod!D49, "Gvg-A"),Berekening!B34,IF(EXACT(Aanbod!D49, "Gvg-B"),Berekening!B34,0))))," ")</f>
        <v xml:space="preserve"> </v>
      </c>
      <c r="Z34" s="31" t="str">
        <f>IF(Aanbod!D49&gt;"",IF(EXACT(Aanbod!D49, "pB"),Aanbod!E49,IF(EXACT(Aanbod!D49, "Gvg"),Aanbod!E49,IF(EXACT(Aanbod!D49, "Gvg-A"),Aanbod!E49,IF(EXACT(Aanbod!D49, "Gvg-B"),Aanbod!E49,0))))," ")</f>
        <v xml:space="preserve"> </v>
      </c>
      <c r="AA34" s="31" t="str">
        <f>IF(Aanbod!D49&gt;"",IF($Y$203&gt;0,$X$1/$Y$203*Y34,0)," ")</f>
        <v xml:space="preserve"> </v>
      </c>
      <c r="AB34" s="29" t="str">
        <f>IF(Aanbod!D49&gt;"",IF(Z34&gt;0,AA34/Z34," ")," ")</f>
        <v xml:space="preserve"> </v>
      </c>
      <c r="AC34" s="32"/>
      <c r="AD34" s="26" t="str">
        <f>IF(Aanbod!D49&gt;"",ROW(AE34)-1," ")</f>
        <v xml:space="preserve"> </v>
      </c>
      <c r="AE34" t="str">
        <f>IF(Aanbod!D49&gt;"",Aanbod!D49," ")</f>
        <v xml:space="preserve"> </v>
      </c>
      <c r="AF34" s="9" t="str">
        <f>IF(Aanbod!D49&gt;"",Aanbod!E49," ")</f>
        <v xml:space="preserve"> </v>
      </c>
      <c r="AG34" t="str">
        <f>IF(Aanbod!D49&gt;"",Aanbod!F49," ")</f>
        <v xml:space="preserve"> </v>
      </c>
      <c r="AH34" s="33" t="str">
        <f>IF(Aanbod!D49&gt;"",Berekening!B34," ")</f>
        <v xml:space="preserve"> </v>
      </c>
      <c r="AI34" s="34" t="str">
        <f>IF(Aanbod!D49&gt;"",Berekening!H34+Berekening!N34+Berekening!T34+Berekening!AA34," ")</f>
        <v xml:space="preserve"> </v>
      </c>
      <c r="AJ34" s="35" t="str">
        <f>IF(Aanbod!D49&gt;"",IF((AI34-AF34)&gt;0,0,(AI34-AF34))," ")</f>
        <v xml:space="preserve"> </v>
      </c>
      <c r="AK34" s="35" t="str">
        <f>IF(Aanbod!D49&gt;"",IF((AI34-AF34)&gt;0,(AI34-AF34),0)," ")</f>
        <v xml:space="preserve"> </v>
      </c>
      <c r="AL34" s="35" t="str">
        <f>IF(Aanbod!D49&gt;"",IF(AK34&gt;0,Berekening!H34/AI34*AK34,0)," ")</f>
        <v xml:space="preserve"> </v>
      </c>
      <c r="AM34" s="35" t="str">
        <f>IF(Aanbod!D49&gt;"",IF(AK34&gt;0,Berekening!N34/AI34*AK34,0)," ")</f>
        <v xml:space="preserve"> </v>
      </c>
      <c r="AN34" s="35" t="str">
        <f>IF(Aanbod!D49&gt;"",IF(AK34&gt;0,Berekening!T34/AI34*AK34,0)," ")</f>
        <v xml:space="preserve"> </v>
      </c>
      <c r="AO34" s="33" t="str">
        <f>IF(Aanbod!D49&gt;"",IF(AK34&gt;0,Berekening!AA34/AI34*AK34,0)," ")</f>
        <v xml:space="preserve"> </v>
      </c>
      <c r="AX34" s="36"/>
      <c r="AY34" s="5"/>
      <c r="AZ34" s="5" t="str">
        <f>IF(Aanbod!D49&gt;"",IF(EXACT(AK34,0),IF(EXACT(Aanbod!D49, "pA"),Berekening!B34,IF(EXACT(Aanbod!D49, "Gvg-A"),Berekening!B34,IF(EXACT(Aanbod!D49, "Gvg"),Berekening!B34,0))),0)," ")</f>
        <v xml:space="preserve"> </v>
      </c>
      <c r="BA34" s="5" t="str">
        <f>IF(Aanbod!D49&gt;"",IF(EXACT(AK34,0),IF(EXACT(Aanbod!D49, "pA"),Aanbod!E49,IF(EXACT(Aanbod!D49, "Gvg-A"),Aanbod!E49,IF(EXACT(Aanbod!D49, "Gvg"),Aanbod!E49,0))),0)," ")</f>
        <v xml:space="preserve"> </v>
      </c>
      <c r="BB34" s="5" t="str">
        <f>IF(Aanbod!D49&gt;"",IF($AZ$203&gt;0,$AY$1/$AZ$203*AZ34,0)," ")</f>
        <v xml:space="preserve"> </v>
      </c>
      <c r="BC34" s="29" t="str">
        <f>IF(Aanbod!D49&gt;"",IF(BA34&gt;0,BB34/BA34," ")," ")</f>
        <v xml:space="preserve"> </v>
      </c>
      <c r="BD34" s="5"/>
      <c r="BE34" s="5"/>
      <c r="BF34" s="5" t="str">
        <f>IF(Aanbod!D49&gt;"",IF(EXACT(AK34,0),IF(EXACT(Aanbod!D49, "pB"),Berekening!B34,IF(EXACT(Aanbod!D49, "Gvg-B"),Berekening!B34,IF(EXACT(Aanbod!D49, "Gvg"),Berekening!B34,0))),0)," ")</f>
        <v xml:space="preserve"> </v>
      </c>
      <c r="BG34" s="5" t="str">
        <f>IF(Aanbod!D49&gt;"",IF(EXACT(AK34,0),IF(EXACT(Aanbod!D49, "pB"),Aanbod!E49,IF(EXACT(Aanbod!D49, "Gvg-B"),Aanbod!E49,IF(EXACT(Aanbod!D49, "Gvg"),Aanbod!E49,0))),0)," ")</f>
        <v xml:space="preserve"> </v>
      </c>
      <c r="BH34" s="9" t="str">
        <f>IF(Aanbod!D49&gt;"",IF($BF$203&gt;0,$BE$1/$BF$203*BF34,0)," ")</f>
        <v xml:space="preserve"> </v>
      </c>
      <c r="BI34" s="10" t="str">
        <f>IF(Aanbod!D49&gt;"",IF(BG34&gt;0,BH34/BG34," ")," ")</f>
        <v xml:space="preserve"> </v>
      </c>
      <c r="BJ34" s="26"/>
      <c r="BK34" s="30"/>
      <c r="BL34" s="31" t="str">
        <f>IF(Aanbod!D49&gt;"",IF(EXACT(AK34,0),IF(EXACT(Aanbod!D49, "pA"),Berekening!B34,IF(EXACT(Aanbod!D49, "Gvg"),Berekening!B34,IF(EXACT(Aanbod!D49, "Gvg-A"),Berekening!B34,IF(EXACT(Aanbod!D49, "Gvg-B"),Berekening!B34,0)))),0)," ")</f>
        <v xml:space="preserve"> </v>
      </c>
      <c r="BM34" s="31" t="str">
        <f>IF(Aanbod!D49&gt;"",IF(EXACT(AK34,0),IF(EXACT(Aanbod!D49, "pA"),Aanbod!E49,IF(EXACT(Aanbod!D49, "Gvg"),Aanbod!E49,IF(EXACT(Aanbod!D49, "Gvg-A"),Aanbod!E49,IF(EXACT(Aanbod!D49, "Gvg-B"),Aanbod!E49,0)))),0)," ")</f>
        <v xml:space="preserve"> </v>
      </c>
      <c r="BN34" s="31" t="str">
        <f>IF(Aanbod!D49&gt;"",IF($BL$203&gt;0,$BK$1/$BL$203*BL34,0)," ")</f>
        <v xml:space="preserve"> </v>
      </c>
      <c r="BO34" s="29" t="str">
        <f>IF(Aanbod!D49&gt;"",IF(BM34&gt;0,BN34/BM34," ")," ")</f>
        <v xml:space="preserve"> </v>
      </c>
      <c r="BQ34" s="26"/>
      <c r="BR34" s="30"/>
      <c r="BS34" s="31" t="str">
        <f>IF(Aanbod!D49&gt;"",IF(EXACT(AK34,0),IF(EXACT(Aanbod!D49, "pB"),Berekening!B34,IF(EXACT(Aanbod!D49, "Gvg"),Berekening!B34,IF(EXACT(Aanbod!D49, "Gvg-A"),Berekening!B34,IF(EXACT(Aanbod!D49, "Gvg-B"),Berekening!B34,0)))),0)," ")</f>
        <v xml:space="preserve"> </v>
      </c>
      <c r="BT34" s="31" t="str">
        <f>IF(Aanbod!D49&gt;"",IF(EXACT(AK34,0),IF(EXACT(Aanbod!D49, "pB"),Aanbod!E49,IF(EXACT(Aanbod!D49, "Gvg"),Aanbod!E49,IF(EXACT(Aanbod!D49, "Gvg-A"),Aanbod!E49,IF(EXACT(Aanbod!D49, "Gvg-B"),Aanbod!E49,0)))),0)," ")</f>
        <v xml:space="preserve"> </v>
      </c>
      <c r="BU34" s="31" t="str">
        <f>IF(Aanbod!D49&gt;"",IF($BS$203&gt;0,$BR$1/$BS$203*BS34,0)," ")</f>
        <v xml:space="preserve"> </v>
      </c>
      <c r="BV34" s="29" t="str">
        <f>IF(Aanbod!D49&gt;"",IF(BT34&gt;0,BU34/BT34," ")," ")</f>
        <v xml:space="preserve"> </v>
      </c>
      <c r="BX34" s="34" t="str">
        <f>IF(Aanbod!D49&gt;"",AI34-AK34+BB34+BH34+BN34+BU34," ")</f>
        <v xml:space="preserve"> </v>
      </c>
      <c r="BY34" s="35" t="str">
        <f>IF(Aanbod!D49&gt;"",IF((BX34-AF34)&gt;0,0,(BX34-AF34))," ")</f>
        <v xml:space="preserve"> </v>
      </c>
      <c r="BZ34" s="35" t="str">
        <f>IF(Aanbod!D49&gt;"",IF((BX34-AF34)&gt;0,(BX34-AF34),0)," ")</f>
        <v xml:space="preserve"> </v>
      </c>
      <c r="CA34" s="35" t="str">
        <f>IF(Aanbod!D49&gt;"",IF(BZ34&gt;0,(Berekening!H34+BB34)/BX34*BZ34,0)," ")</f>
        <v xml:space="preserve"> </v>
      </c>
      <c r="CB34" s="35" t="str">
        <f>IF(Aanbod!D49&gt;"",IF(BZ34&gt;0,(Berekening!N34+BH34)/BX34*BZ34,0)," ")</f>
        <v xml:space="preserve"> </v>
      </c>
      <c r="CC34" s="35" t="str">
        <f>IF(Aanbod!D49&gt;"",IF(BZ34&gt;0,(Berekening!T34+BN34)/BX34*BZ34,0)," ")</f>
        <v xml:space="preserve"> </v>
      </c>
      <c r="CD34" s="33" t="str">
        <f>IF(Aanbod!D49&gt;"",IF(BZ34&gt;0,Berekening!AA34/BX34*BZ34,0)," ")</f>
        <v xml:space="preserve"> </v>
      </c>
      <c r="CE34" s="35"/>
      <c r="CM34" s="36"/>
      <c r="CN34" s="5"/>
      <c r="CO34" s="5" t="str">
        <f>IF(Aanbod!D49&gt;"",IF(EXACT(BZ34,0),IF(EXACT(AK34,0),IF(EXACT(AE34, "pA"),AH34,IF(EXACT(AE34, "Gvg-A"),AH34,IF(EXACT(AE34, "Gvg"),AH34,0))),0),0)," ")</f>
        <v xml:space="preserve"> </v>
      </c>
      <c r="CP34" s="5" t="str">
        <f>IF(Aanbod!D49&gt;"",IF(EXACT(BZ34,0),IF(EXACT(AK34,0),IF(EXACT(AE34, "pA"),AF34,IF(EXACT(AE34, "Gvg-A"),AF34,IF(EXACT(AE34, "Gvg"),AF34,0))),0),0)," ")</f>
        <v xml:space="preserve"> </v>
      </c>
      <c r="CQ34" s="5" t="str">
        <f>IF(Aanbod!D49&gt;"",IF($CO$203&gt;0,$CN$1/$CO$203*CO34,0)," ")</f>
        <v xml:space="preserve"> </v>
      </c>
      <c r="CR34" s="29" t="str">
        <f>IF(Aanbod!D49&gt;"",IF(CP34&gt;0,CQ34/CP34," ")," ")</f>
        <v xml:space="preserve"> </v>
      </c>
      <c r="CS34" s="5"/>
      <c r="CT34" s="5"/>
      <c r="CU34" s="5" t="str">
        <f>IF(Aanbod!D49&gt;"",IF(EXACT(BZ34,0),IF(EXACT(AK34,0),IF(EXACT(AE34, "pB"),AH34,IF(EXACT(AE34, "Gvg-B"),AH34,IF(EXACT(AE34, "Gvg"),AH34,0))),0),0)," ")</f>
        <v xml:space="preserve"> </v>
      </c>
      <c r="CV34" s="5" t="str">
        <f>IF(Aanbod!D49&gt;"",IF(EXACT(BZ34,0),IF(EXACT(AK34,0),IF(EXACT(AE34, "pB"),AF34,IF(EXACT(AE34, "Gvg-B"),AF34,IF(EXACT(AE34, "Gvg"),AF34,0))),0),0)," ")</f>
        <v xml:space="preserve"> </v>
      </c>
      <c r="CW34" s="9" t="str">
        <f>IF(Aanbod!D49&gt;"",IF($CU$203&gt;0,$CT$1/$CU$203*CU34,0)," ")</f>
        <v xml:space="preserve"> </v>
      </c>
      <c r="CX34" s="10" t="str">
        <f>IF(Aanbod!D49&gt;"",IF(CV34&gt;0,CW34/CV34," ")," ")</f>
        <v xml:space="preserve"> </v>
      </c>
      <c r="CY34" s="26"/>
      <c r="CZ34" s="30"/>
      <c r="DA34" s="31" t="str">
        <f>IF(Aanbod!D49&gt;"",IF(EXACT(BZ34,0),IF(EXACT(AK34,0),IF(EXACT(AE34, "pA"),AH34,IF(EXACT(AE34, "Gvg"),AH34,IF(EXACT(AE34, "Gvg-A"),AH34,IF(EXACT(AE34, "Gvg-B"),AH34,0)))),0),0)," ")</f>
        <v xml:space="preserve"> </v>
      </c>
      <c r="DB34" s="31" t="str">
        <f>IF(Aanbod!D49&gt;"",IF(EXACT(BZ34,0),IF(EXACT(AK34,0),IF(EXACT(AE34, "pA"),AF34,IF(EXACT(AE34, "Gvg"),AF34,IF(EXACT(AE34, "Gvg-A"),AF34,IF(EXACT(AE34, "Gvg-B"),AF34,0)))),0),0)," ")</f>
        <v xml:space="preserve"> </v>
      </c>
      <c r="DC34" s="31" t="str">
        <f>IF(Aanbod!D49&gt;"",IF($DA$203&gt;0,$CZ$1/$DA$203*DA34,0)," ")</f>
        <v xml:space="preserve"> </v>
      </c>
      <c r="DD34" s="29" t="str">
        <f>IF(Aanbod!D49&gt;"",IF(DB34&gt;0,DC34/DB34," ")," ")</f>
        <v xml:space="preserve"> </v>
      </c>
      <c r="DF34" s="26"/>
      <c r="DG34" s="30"/>
      <c r="DH34" s="31" t="str">
        <f>IF(Aanbod!D49&gt;"",IF(EXACT(BZ34,0),IF(EXACT(AK34,0),IF(EXACT(AE34, "pB"),AH34,IF(EXACT(AE34, "Gvg"),AH34,IF(EXACT(AE34, "Gvg-A"),AH34,IF(EXACT(AE34, "Gvg-B"),AH34,0)))),0),0)," ")</f>
        <v xml:space="preserve"> </v>
      </c>
      <c r="DI34" s="31" t="str">
        <f>IF(Aanbod!D49&gt;"",IF(EXACT(BZ34,0),IF(EXACT(AK34,0),IF(EXACT(AE34, "pB"),AF34,IF(EXACT(AE34, "Gvg"),AF34,IF(EXACT(AE34, "Gvg-A"),AF34,IF(EXACT(AE34, "Gvg-B"),AF34,0)))),0),0)," ")</f>
        <v xml:space="preserve"> </v>
      </c>
      <c r="DJ34" s="31" t="str">
        <f>IF(Aanbod!D49&gt;"",IF($DH$203&gt;0,$DG$1/$DH$203*DH34,0)," ")</f>
        <v xml:space="preserve"> </v>
      </c>
      <c r="DK34" s="29" t="str">
        <f>IF(Aanbod!D49&gt;"",IF(DI34&gt;0,DJ34/DI34," ")," ")</f>
        <v xml:space="preserve"> </v>
      </c>
      <c r="DM34" s="37" t="str">
        <f>IF(Aanbod!D49&gt;"",BX34-BZ34+CQ34+CW34+DC34+DJ34," ")</f>
        <v xml:space="preserve"> </v>
      </c>
      <c r="DN34" s="35" t="str">
        <f>IF(Aanbod!D49&gt;"",IF((DM34-AF34)&gt;0,(DM34-AF34),0)," ")</f>
        <v xml:space="preserve"> </v>
      </c>
      <c r="DO34" s="35" t="str">
        <f>IF(Aanbod!D49&gt;"",IF(DN34&gt;0,(Berekening!H34+BB34+CQ34)/DM34*DN34,0)," ")</f>
        <v xml:space="preserve"> </v>
      </c>
      <c r="DP34" s="35" t="str">
        <f>IF(Aanbod!D49&gt;"",IF(DN34&gt;0,(Berekening!N34+BH34+CW34)/DM34*DN34,0)," ")</f>
        <v xml:space="preserve"> </v>
      </c>
      <c r="DQ34" s="35" t="str">
        <f>IF(Aanbod!D49&gt;"",IF(DN34&gt;0,(Berekening!T34+BN34+DC34)/DM34*DN34,0)," ")</f>
        <v xml:space="preserve"> </v>
      </c>
      <c r="DR34" s="33" t="str">
        <f>IF(Aanbod!D49&gt;"",IF(DN34&gt;0,(Berekening!AA34+BU34+DJ34)/DM34*DN34,0)," ")</f>
        <v xml:space="preserve"> </v>
      </c>
      <c r="DS34" s="35"/>
      <c r="DT34" s="38" t="str">
        <f>IF(Aanbod!D49&gt;"",ROUND((DM34-DN34),2)," ")</f>
        <v xml:space="preserve"> </v>
      </c>
      <c r="DU34" s="38" t="str">
        <f>IF(Aanbod!D49&gt;"",IF(DT34=C34,0.01,DT34),"")</f>
        <v/>
      </c>
      <c r="DV34" s="39" t="str">
        <f>IF(Aanbod!D49&gt;"",RANK(DU34,$DU$2:$DU$201) + COUNTIF($DU$2:DU34,DU34) -1," ")</f>
        <v xml:space="preserve"> </v>
      </c>
      <c r="DW34" s="35" t="str">
        <f>IF(Aanbod!D49&gt;"",IF($DV$203&lt;0,IF(DV34&lt;=ABS($DV$203),0.01,0),IF(DV34&lt;=ABS($DV$203),-0.01,0))," ")</f>
        <v xml:space="preserve"> </v>
      </c>
      <c r="DX34" s="35"/>
      <c r="DY34" s="28" t="str">
        <f>IF(Aanbod!D49&gt;"",DT34+DW34," ")</f>
        <v xml:space="preserve"> </v>
      </c>
    </row>
    <row r="35" spans="1:129" x14ac:dyDescent="0.25">
      <c r="A35" s="26" t="str">
        <f>Aanbod!A50</f>
        <v/>
      </c>
      <c r="B35" s="27" t="str">
        <f>IF(Aanbod!D50&gt;"",IF(EXACT(Aanbod!F50, "Preferent"),Aanbod!E50*2,IF(EXACT(Aanbod!F50, "Concurrent"),Aanbod!E50,0))," ")</f>
        <v xml:space="preserve"> </v>
      </c>
      <c r="C35" s="28" t="str">
        <f>IF(Aanbod!E50&gt;0,Aanbod!E50," ")</f>
        <v xml:space="preserve"> </v>
      </c>
      <c r="D35" s="5"/>
      <c r="E35" s="5"/>
      <c r="F35" s="5" t="str">
        <f>IF(Aanbod!D50&gt;"",IF(EXACT(Aanbod!D50, "pA"),Berekening!B35,IF(EXACT(Aanbod!D50, "Gvg-A"),Berekening!B35,IF(EXACT(Aanbod!D50, "Gvg"),Berekening!B35,0)))," ")</f>
        <v xml:space="preserve"> </v>
      </c>
      <c r="G35" s="5" t="str">
        <f>IF(Aanbod!D50&gt;"",IF(EXACT(Aanbod!D50, "pA"),Aanbod!E50,IF(EXACT(Aanbod!D50, "Gvg-A"),Aanbod!E50,IF(EXACT(Aanbod!D50, "Gvg"),Aanbod!E50,0)))," ")</f>
        <v xml:space="preserve"> </v>
      </c>
      <c r="H35" s="5" t="str">
        <f>IF(Aanbod!D50&gt;"",IF($F$203&gt;0,$E$1/$F$203*F35,0)," ")</f>
        <v xml:space="preserve"> </v>
      </c>
      <c r="I35" s="29" t="str">
        <f>IF(Aanbod!D50&gt;"",IF(G35&gt;0,H35/G35," ")," ")</f>
        <v xml:space="preserve"> </v>
      </c>
      <c r="J35" s="5"/>
      <c r="K35" s="5"/>
      <c r="L35" s="5" t="str">
        <f>IF(Aanbod!D50&gt;"",IF(EXACT(Aanbod!D50, "pB"),Berekening!B35,IF(EXACT(Aanbod!D50, "Gvg-B"),Berekening!B35,IF(EXACT(Aanbod!D50, "Gvg"),Berekening!B35,0)))," ")</f>
        <v xml:space="preserve"> </v>
      </c>
      <c r="M35" s="5" t="str">
        <f>IF(Aanbod!D50&gt;"",IF(EXACT(Aanbod!D50, "pB"),Aanbod!E50,IF(EXACT(Aanbod!D50, "Gvg-B"),Aanbod!E50,IF(EXACT(Aanbod!D50, "Gvg"),Aanbod!E50,0)))," ")</f>
        <v xml:space="preserve"> </v>
      </c>
      <c r="N35" s="9" t="str">
        <f>IF(Aanbod!D50&gt;"",IF($L$203&gt;0,$K$1/$L$203*L35,0)," ")</f>
        <v xml:space="preserve"> </v>
      </c>
      <c r="O35" s="10" t="str">
        <f>IF(Aanbod!D50&gt;"",IF(M35&gt;0,N35/M35," ")," ")</f>
        <v xml:space="preserve"> </v>
      </c>
      <c r="P35" s="26"/>
      <c r="Q35" s="30"/>
      <c r="R35" s="31" t="str">
        <f>IF(Aanbod!D50&gt;"",IF(EXACT(Aanbod!D50, "pA"),Berekening!B35,IF(EXACT(Aanbod!D50, "Gvg"),Berekening!B35,IF(EXACT(Aanbod!D50, "Gvg-A"),Berekening!B35,IF(EXACT(Aanbod!D50, "Gvg-B"),Berekening!B35,0))))," ")</f>
        <v xml:space="preserve"> </v>
      </c>
      <c r="S35" s="31" t="str">
        <f>IF(Aanbod!D50&gt;"",IF(EXACT(Aanbod!D50, "pA"),Aanbod!E50,IF(EXACT(Aanbod!D50, "Gvg"),Aanbod!E50,IF(EXACT(Aanbod!D50, "Gvg-A"),Aanbod!E50,IF(EXACT(Aanbod!D50, "Gvg-B"),Aanbod!E50,0))))," ")</f>
        <v xml:space="preserve"> </v>
      </c>
      <c r="T35" s="31" t="str">
        <f>IF(Aanbod!D50&gt;"",IF($R$203&gt;0,$Q$1/$R$203*R35,0)," ")</f>
        <v xml:space="preserve"> </v>
      </c>
      <c r="U35" s="29" t="str">
        <f>IF(Aanbod!D50&gt;"",IF(S35&gt;0,T35/S35," ")," ")</f>
        <v xml:space="preserve"> </v>
      </c>
      <c r="W35" s="26"/>
      <c r="X35" s="30"/>
      <c r="Y35" s="31" t="str">
        <f>IF(Aanbod!D50&gt;"",IF(EXACT(Aanbod!D50, "pB"),Berekening!B35,IF(EXACT(Aanbod!D50, "Gvg"),Berekening!B35,IF(EXACT(Aanbod!D50, "Gvg-A"),Berekening!B35,IF(EXACT(Aanbod!D50, "Gvg-B"),Berekening!B35,0))))," ")</f>
        <v xml:space="preserve"> </v>
      </c>
      <c r="Z35" s="31" t="str">
        <f>IF(Aanbod!D50&gt;"",IF(EXACT(Aanbod!D50, "pB"),Aanbod!E50,IF(EXACT(Aanbod!D50, "Gvg"),Aanbod!E50,IF(EXACT(Aanbod!D50, "Gvg-A"),Aanbod!E50,IF(EXACT(Aanbod!D50, "Gvg-B"),Aanbod!E50,0))))," ")</f>
        <v xml:space="preserve"> </v>
      </c>
      <c r="AA35" s="31" t="str">
        <f>IF(Aanbod!D50&gt;"",IF($Y$203&gt;0,$X$1/$Y$203*Y35,0)," ")</f>
        <v xml:space="preserve"> </v>
      </c>
      <c r="AB35" s="29" t="str">
        <f>IF(Aanbod!D50&gt;"",IF(Z35&gt;0,AA35/Z35," ")," ")</f>
        <v xml:space="preserve"> </v>
      </c>
      <c r="AC35" s="32"/>
      <c r="AD35" s="26" t="str">
        <f>IF(Aanbod!D50&gt;"",ROW(AE35)-1," ")</f>
        <v xml:space="preserve"> </v>
      </c>
      <c r="AE35" t="str">
        <f>IF(Aanbod!D50&gt;"",Aanbod!D50," ")</f>
        <v xml:space="preserve"> </v>
      </c>
      <c r="AF35" s="9" t="str">
        <f>IF(Aanbod!D50&gt;"",Aanbod!E50," ")</f>
        <v xml:space="preserve"> </v>
      </c>
      <c r="AG35" t="str">
        <f>IF(Aanbod!D50&gt;"",Aanbod!F50," ")</f>
        <v xml:space="preserve"> </v>
      </c>
      <c r="AH35" s="33" t="str">
        <f>IF(Aanbod!D50&gt;"",Berekening!B35," ")</f>
        <v xml:space="preserve"> </v>
      </c>
      <c r="AI35" s="34" t="str">
        <f>IF(Aanbod!D50&gt;"",Berekening!H35+Berekening!N35+Berekening!T35+Berekening!AA35," ")</f>
        <v xml:space="preserve"> </v>
      </c>
      <c r="AJ35" s="35" t="str">
        <f>IF(Aanbod!D50&gt;"",IF((AI35-AF35)&gt;0,0,(AI35-AF35))," ")</f>
        <v xml:space="preserve"> </v>
      </c>
      <c r="AK35" s="35" t="str">
        <f>IF(Aanbod!D50&gt;"",IF((AI35-AF35)&gt;0,(AI35-AF35),0)," ")</f>
        <v xml:space="preserve"> </v>
      </c>
      <c r="AL35" s="35" t="str">
        <f>IF(Aanbod!D50&gt;"",IF(AK35&gt;0,Berekening!H35/AI35*AK35,0)," ")</f>
        <v xml:space="preserve"> </v>
      </c>
      <c r="AM35" s="35" t="str">
        <f>IF(Aanbod!D50&gt;"",IF(AK35&gt;0,Berekening!N35/AI35*AK35,0)," ")</f>
        <v xml:space="preserve"> </v>
      </c>
      <c r="AN35" s="35" t="str">
        <f>IF(Aanbod!D50&gt;"",IF(AK35&gt;0,Berekening!T35/AI35*AK35,0)," ")</f>
        <v xml:space="preserve"> </v>
      </c>
      <c r="AO35" s="33" t="str">
        <f>IF(Aanbod!D50&gt;"",IF(AK35&gt;0,Berekening!AA35/AI35*AK35,0)," ")</f>
        <v xml:space="preserve"> </v>
      </c>
      <c r="AX35" s="36"/>
      <c r="AY35" s="5"/>
      <c r="AZ35" s="5" t="str">
        <f>IF(Aanbod!D50&gt;"",IF(EXACT(AK35,0),IF(EXACT(Aanbod!D50, "pA"),Berekening!B35,IF(EXACT(Aanbod!D50, "Gvg-A"),Berekening!B35,IF(EXACT(Aanbod!D50, "Gvg"),Berekening!B35,0))),0)," ")</f>
        <v xml:space="preserve"> </v>
      </c>
      <c r="BA35" s="5" t="str">
        <f>IF(Aanbod!D50&gt;"",IF(EXACT(AK35,0),IF(EXACT(Aanbod!D50, "pA"),Aanbod!E50,IF(EXACT(Aanbod!D50, "Gvg-A"),Aanbod!E50,IF(EXACT(Aanbod!D50, "Gvg"),Aanbod!E50,0))),0)," ")</f>
        <v xml:space="preserve"> </v>
      </c>
      <c r="BB35" s="5" t="str">
        <f>IF(Aanbod!D50&gt;"",IF($AZ$203&gt;0,$AY$1/$AZ$203*AZ35,0)," ")</f>
        <v xml:space="preserve"> </v>
      </c>
      <c r="BC35" s="29" t="str">
        <f>IF(Aanbod!D50&gt;"",IF(BA35&gt;0,BB35/BA35," ")," ")</f>
        <v xml:space="preserve"> </v>
      </c>
      <c r="BD35" s="5"/>
      <c r="BE35" s="5"/>
      <c r="BF35" s="5" t="str">
        <f>IF(Aanbod!D50&gt;"",IF(EXACT(AK35,0),IF(EXACT(Aanbod!D50, "pB"),Berekening!B35,IF(EXACT(Aanbod!D50, "Gvg-B"),Berekening!B35,IF(EXACT(Aanbod!D50, "Gvg"),Berekening!B35,0))),0)," ")</f>
        <v xml:space="preserve"> </v>
      </c>
      <c r="BG35" s="5" t="str">
        <f>IF(Aanbod!D50&gt;"",IF(EXACT(AK35,0),IF(EXACT(Aanbod!D50, "pB"),Aanbod!E50,IF(EXACT(Aanbod!D50, "Gvg-B"),Aanbod!E50,IF(EXACT(Aanbod!D50, "Gvg"),Aanbod!E50,0))),0)," ")</f>
        <v xml:space="preserve"> </v>
      </c>
      <c r="BH35" s="9" t="str">
        <f>IF(Aanbod!D50&gt;"",IF($BF$203&gt;0,$BE$1/$BF$203*BF35,0)," ")</f>
        <v xml:space="preserve"> </v>
      </c>
      <c r="BI35" s="10" t="str">
        <f>IF(Aanbod!D50&gt;"",IF(BG35&gt;0,BH35/BG35," ")," ")</f>
        <v xml:space="preserve"> </v>
      </c>
      <c r="BJ35" s="26"/>
      <c r="BK35" s="30"/>
      <c r="BL35" s="31" t="str">
        <f>IF(Aanbod!D50&gt;"",IF(EXACT(AK35,0),IF(EXACT(Aanbod!D50, "pA"),Berekening!B35,IF(EXACT(Aanbod!D50, "Gvg"),Berekening!B35,IF(EXACT(Aanbod!D50, "Gvg-A"),Berekening!B35,IF(EXACT(Aanbod!D50, "Gvg-B"),Berekening!B35,0)))),0)," ")</f>
        <v xml:space="preserve"> </v>
      </c>
      <c r="BM35" s="31" t="str">
        <f>IF(Aanbod!D50&gt;"",IF(EXACT(AK35,0),IF(EXACT(Aanbod!D50, "pA"),Aanbod!E50,IF(EXACT(Aanbod!D50, "Gvg"),Aanbod!E50,IF(EXACT(Aanbod!D50, "Gvg-A"),Aanbod!E50,IF(EXACT(Aanbod!D50, "Gvg-B"),Aanbod!E50,0)))),0)," ")</f>
        <v xml:space="preserve"> </v>
      </c>
      <c r="BN35" s="31" t="str">
        <f>IF(Aanbod!D50&gt;"",IF($BL$203&gt;0,$BK$1/$BL$203*BL35,0)," ")</f>
        <v xml:space="preserve"> </v>
      </c>
      <c r="BO35" s="29" t="str">
        <f>IF(Aanbod!D50&gt;"",IF(BM35&gt;0,BN35/BM35," ")," ")</f>
        <v xml:space="preserve"> </v>
      </c>
      <c r="BQ35" s="26"/>
      <c r="BR35" s="30"/>
      <c r="BS35" s="31" t="str">
        <f>IF(Aanbod!D50&gt;"",IF(EXACT(AK35,0),IF(EXACT(Aanbod!D50, "pB"),Berekening!B35,IF(EXACT(Aanbod!D50, "Gvg"),Berekening!B35,IF(EXACT(Aanbod!D50, "Gvg-A"),Berekening!B35,IF(EXACT(Aanbod!D50, "Gvg-B"),Berekening!B35,0)))),0)," ")</f>
        <v xml:space="preserve"> </v>
      </c>
      <c r="BT35" s="31" t="str">
        <f>IF(Aanbod!D50&gt;"",IF(EXACT(AK35,0),IF(EXACT(Aanbod!D50, "pB"),Aanbod!E50,IF(EXACT(Aanbod!D50, "Gvg"),Aanbod!E50,IF(EXACT(Aanbod!D50, "Gvg-A"),Aanbod!E50,IF(EXACT(Aanbod!D50, "Gvg-B"),Aanbod!E50,0)))),0)," ")</f>
        <v xml:space="preserve"> </v>
      </c>
      <c r="BU35" s="31" t="str">
        <f>IF(Aanbod!D50&gt;"",IF($BS$203&gt;0,$BR$1/$BS$203*BS35,0)," ")</f>
        <v xml:space="preserve"> </v>
      </c>
      <c r="BV35" s="29" t="str">
        <f>IF(Aanbod!D50&gt;"",IF(BT35&gt;0,BU35/BT35," ")," ")</f>
        <v xml:space="preserve"> </v>
      </c>
      <c r="BX35" s="34" t="str">
        <f>IF(Aanbod!D50&gt;"",AI35-AK35+BB35+BH35+BN35+BU35," ")</f>
        <v xml:space="preserve"> </v>
      </c>
      <c r="BY35" s="35" t="str">
        <f>IF(Aanbod!D50&gt;"",IF((BX35-AF35)&gt;0,0,(BX35-AF35))," ")</f>
        <v xml:space="preserve"> </v>
      </c>
      <c r="BZ35" s="35" t="str">
        <f>IF(Aanbod!D50&gt;"",IF((BX35-AF35)&gt;0,(BX35-AF35),0)," ")</f>
        <v xml:space="preserve"> </v>
      </c>
      <c r="CA35" s="35" t="str">
        <f>IF(Aanbod!D50&gt;"",IF(BZ35&gt;0,(Berekening!H35+BB35)/BX35*BZ35,0)," ")</f>
        <v xml:space="preserve"> </v>
      </c>
      <c r="CB35" s="35" t="str">
        <f>IF(Aanbod!D50&gt;"",IF(BZ35&gt;0,(Berekening!N35+BH35)/BX35*BZ35,0)," ")</f>
        <v xml:space="preserve"> </v>
      </c>
      <c r="CC35" s="35" t="str">
        <f>IF(Aanbod!D50&gt;"",IF(BZ35&gt;0,(Berekening!T35+BN35)/BX35*BZ35,0)," ")</f>
        <v xml:space="preserve"> </v>
      </c>
      <c r="CD35" s="33" t="str">
        <f>IF(Aanbod!D50&gt;"",IF(BZ35&gt;0,Berekening!AA35/BX35*BZ35,0)," ")</f>
        <v xml:space="preserve"> </v>
      </c>
      <c r="CE35" s="35"/>
      <c r="CM35" s="36"/>
      <c r="CN35" s="5"/>
      <c r="CO35" s="5" t="str">
        <f>IF(Aanbod!D50&gt;"",IF(EXACT(BZ35,0),IF(EXACT(AK35,0),IF(EXACT(AE35, "pA"),AH35,IF(EXACT(AE35, "Gvg-A"),AH35,IF(EXACT(AE35, "Gvg"),AH35,0))),0),0)," ")</f>
        <v xml:space="preserve"> </v>
      </c>
      <c r="CP35" s="5" t="str">
        <f>IF(Aanbod!D50&gt;"",IF(EXACT(BZ35,0),IF(EXACT(AK35,0),IF(EXACT(AE35, "pA"),AF35,IF(EXACT(AE35, "Gvg-A"),AF35,IF(EXACT(AE35, "Gvg"),AF35,0))),0),0)," ")</f>
        <v xml:space="preserve"> </v>
      </c>
      <c r="CQ35" s="5" t="str">
        <f>IF(Aanbod!D50&gt;"",IF($CO$203&gt;0,$CN$1/$CO$203*CO35,0)," ")</f>
        <v xml:space="preserve"> </v>
      </c>
      <c r="CR35" s="29" t="str">
        <f>IF(Aanbod!D50&gt;"",IF(CP35&gt;0,CQ35/CP35," ")," ")</f>
        <v xml:space="preserve"> </v>
      </c>
      <c r="CS35" s="5"/>
      <c r="CT35" s="5"/>
      <c r="CU35" s="5" t="str">
        <f>IF(Aanbod!D50&gt;"",IF(EXACT(BZ35,0),IF(EXACT(AK35,0),IF(EXACT(AE35, "pB"),AH35,IF(EXACT(AE35, "Gvg-B"),AH35,IF(EXACT(AE35, "Gvg"),AH35,0))),0),0)," ")</f>
        <v xml:space="preserve"> </v>
      </c>
      <c r="CV35" s="5" t="str">
        <f>IF(Aanbod!D50&gt;"",IF(EXACT(BZ35,0),IF(EXACT(AK35,0),IF(EXACT(AE35, "pB"),AF35,IF(EXACT(AE35, "Gvg-B"),AF35,IF(EXACT(AE35, "Gvg"),AF35,0))),0),0)," ")</f>
        <v xml:space="preserve"> </v>
      </c>
      <c r="CW35" s="9" t="str">
        <f>IF(Aanbod!D50&gt;"",IF($CU$203&gt;0,$CT$1/$CU$203*CU35,0)," ")</f>
        <v xml:space="preserve"> </v>
      </c>
      <c r="CX35" s="10" t="str">
        <f>IF(Aanbod!D50&gt;"",IF(CV35&gt;0,CW35/CV35," ")," ")</f>
        <v xml:space="preserve"> </v>
      </c>
      <c r="CY35" s="26"/>
      <c r="CZ35" s="30"/>
      <c r="DA35" s="31" t="str">
        <f>IF(Aanbod!D50&gt;"",IF(EXACT(BZ35,0),IF(EXACT(AK35,0),IF(EXACT(AE35, "pA"),AH35,IF(EXACT(AE35, "Gvg"),AH35,IF(EXACT(AE35, "Gvg-A"),AH35,IF(EXACT(AE35, "Gvg-B"),AH35,0)))),0),0)," ")</f>
        <v xml:space="preserve"> </v>
      </c>
      <c r="DB35" s="31" t="str">
        <f>IF(Aanbod!D50&gt;"",IF(EXACT(BZ35,0),IF(EXACT(AK35,0),IF(EXACT(AE35, "pA"),AF35,IF(EXACT(AE35, "Gvg"),AF35,IF(EXACT(AE35, "Gvg-A"),AF35,IF(EXACT(AE35, "Gvg-B"),AF35,0)))),0),0)," ")</f>
        <v xml:space="preserve"> </v>
      </c>
      <c r="DC35" s="31" t="str">
        <f>IF(Aanbod!D50&gt;"",IF($DA$203&gt;0,$CZ$1/$DA$203*DA35,0)," ")</f>
        <v xml:space="preserve"> </v>
      </c>
      <c r="DD35" s="29" t="str">
        <f>IF(Aanbod!D50&gt;"",IF(DB35&gt;0,DC35/DB35," ")," ")</f>
        <v xml:space="preserve"> </v>
      </c>
      <c r="DF35" s="26"/>
      <c r="DG35" s="30"/>
      <c r="DH35" s="31" t="str">
        <f>IF(Aanbod!D50&gt;"",IF(EXACT(BZ35,0),IF(EXACT(AK35,0),IF(EXACT(AE35, "pB"),AH35,IF(EXACT(AE35, "Gvg"),AH35,IF(EXACT(AE35, "Gvg-A"),AH35,IF(EXACT(AE35, "Gvg-B"),AH35,0)))),0),0)," ")</f>
        <v xml:space="preserve"> </v>
      </c>
      <c r="DI35" s="31" t="str">
        <f>IF(Aanbod!D50&gt;"",IF(EXACT(BZ35,0),IF(EXACT(AK35,0),IF(EXACT(AE35, "pB"),AF35,IF(EXACT(AE35, "Gvg"),AF35,IF(EXACT(AE35, "Gvg-A"),AF35,IF(EXACT(AE35, "Gvg-B"),AF35,0)))),0),0)," ")</f>
        <v xml:space="preserve"> </v>
      </c>
      <c r="DJ35" s="31" t="str">
        <f>IF(Aanbod!D50&gt;"",IF($DH$203&gt;0,$DG$1/$DH$203*DH35,0)," ")</f>
        <v xml:space="preserve"> </v>
      </c>
      <c r="DK35" s="29" t="str">
        <f>IF(Aanbod!D50&gt;"",IF(DI35&gt;0,DJ35/DI35," ")," ")</f>
        <v xml:space="preserve"> </v>
      </c>
      <c r="DM35" s="37" t="str">
        <f>IF(Aanbod!D50&gt;"",BX35-BZ35+CQ35+CW35+DC35+DJ35," ")</f>
        <v xml:space="preserve"> </v>
      </c>
      <c r="DN35" s="35" t="str">
        <f>IF(Aanbod!D50&gt;"",IF((DM35-AF35)&gt;0,(DM35-AF35),0)," ")</f>
        <v xml:space="preserve"> </v>
      </c>
      <c r="DO35" s="35" t="str">
        <f>IF(Aanbod!D50&gt;"",IF(DN35&gt;0,(Berekening!H35+BB35+CQ35)/DM35*DN35,0)," ")</f>
        <v xml:space="preserve"> </v>
      </c>
      <c r="DP35" s="35" t="str">
        <f>IF(Aanbod!D50&gt;"",IF(DN35&gt;0,(Berekening!N35+BH35+CW35)/DM35*DN35,0)," ")</f>
        <v xml:space="preserve"> </v>
      </c>
      <c r="DQ35" s="35" t="str">
        <f>IF(Aanbod!D50&gt;"",IF(DN35&gt;0,(Berekening!T35+BN35+DC35)/DM35*DN35,0)," ")</f>
        <v xml:space="preserve"> </v>
      </c>
      <c r="DR35" s="33" t="str">
        <f>IF(Aanbod!D50&gt;"",IF(DN35&gt;0,(Berekening!AA35+BU35+DJ35)/DM35*DN35,0)," ")</f>
        <v xml:space="preserve"> </v>
      </c>
      <c r="DS35" s="35"/>
      <c r="DT35" s="38" t="str">
        <f>IF(Aanbod!D50&gt;"",ROUND((DM35-DN35),2)," ")</f>
        <v xml:space="preserve"> </v>
      </c>
      <c r="DU35" s="38" t="str">
        <f>IF(Aanbod!D50&gt;"",IF(DT35=C35,0.01,DT35),"")</f>
        <v/>
      </c>
      <c r="DV35" s="39" t="str">
        <f>IF(Aanbod!D50&gt;"",RANK(DU35,$DU$2:$DU$201) + COUNTIF($DU$2:DU35,DU35) -1," ")</f>
        <v xml:space="preserve"> </v>
      </c>
      <c r="DW35" s="35" t="str">
        <f>IF(Aanbod!D50&gt;"",IF($DV$203&lt;0,IF(DV35&lt;=ABS($DV$203),0.01,0),IF(DV35&lt;=ABS($DV$203),-0.01,0))," ")</f>
        <v xml:space="preserve"> </v>
      </c>
      <c r="DX35" s="35"/>
      <c r="DY35" s="28" t="str">
        <f>IF(Aanbod!D50&gt;"",DT35+DW35," ")</f>
        <v xml:space="preserve"> </v>
      </c>
    </row>
    <row r="36" spans="1:129" x14ac:dyDescent="0.25">
      <c r="A36" s="26" t="str">
        <f>Aanbod!A51</f>
        <v/>
      </c>
      <c r="B36" s="27" t="str">
        <f>IF(Aanbod!D51&gt;"",IF(EXACT(Aanbod!F51, "Preferent"),Aanbod!E51*2,IF(EXACT(Aanbod!F51, "Concurrent"),Aanbod!E51,0))," ")</f>
        <v xml:space="preserve"> </v>
      </c>
      <c r="C36" s="28" t="str">
        <f>IF(Aanbod!E51&gt;0,Aanbod!E51," ")</f>
        <v xml:space="preserve"> </v>
      </c>
      <c r="D36" s="5"/>
      <c r="E36" s="5"/>
      <c r="F36" s="5" t="str">
        <f>IF(Aanbod!D51&gt;"",IF(EXACT(Aanbod!D51, "pA"),Berekening!B36,IF(EXACT(Aanbod!D51, "Gvg-A"),Berekening!B36,IF(EXACT(Aanbod!D51, "Gvg"),Berekening!B36,0)))," ")</f>
        <v xml:space="preserve"> </v>
      </c>
      <c r="G36" s="5" t="str">
        <f>IF(Aanbod!D51&gt;"",IF(EXACT(Aanbod!D51, "pA"),Aanbod!E51,IF(EXACT(Aanbod!D51, "Gvg-A"),Aanbod!E51,IF(EXACT(Aanbod!D51, "Gvg"),Aanbod!E51,0)))," ")</f>
        <v xml:space="preserve"> </v>
      </c>
      <c r="H36" s="5" t="str">
        <f>IF(Aanbod!D51&gt;"",IF($F$203&gt;0,$E$1/$F$203*F36,0)," ")</f>
        <v xml:space="preserve"> </v>
      </c>
      <c r="I36" s="29" t="str">
        <f>IF(Aanbod!D51&gt;"",IF(G36&gt;0,H36/G36," ")," ")</f>
        <v xml:space="preserve"> </v>
      </c>
      <c r="J36" s="5"/>
      <c r="K36" s="5"/>
      <c r="L36" s="5" t="str">
        <f>IF(Aanbod!D51&gt;"",IF(EXACT(Aanbod!D51, "pB"),Berekening!B36,IF(EXACT(Aanbod!D51, "Gvg-B"),Berekening!B36,IF(EXACT(Aanbod!D51, "Gvg"),Berekening!B36,0)))," ")</f>
        <v xml:space="preserve"> </v>
      </c>
      <c r="M36" s="5" t="str">
        <f>IF(Aanbod!D51&gt;"",IF(EXACT(Aanbod!D51, "pB"),Aanbod!E51,IF(EXACT(Aanbod!D51, "Gvg-B"),Aanbod!E51,IF(EXACT(Aanbod!D51, "Gvg"),Aanbod!E51,0)))," ")</f>
        <v xml:space="preserve"> </v>
      </c>
      <c r="N36" s="9" t="str">
        <f>IF(Aanbod!D51&gt;"",IF($L$203&gt;0,$K$1/$L$203*L36,0)," ")</f>
        <v xml:space="preserve"> </v>
      </c>
      <c r="O36" s="10" t="str">
        <f>IF(Aanbod!D51&gt;"",IF(M36&gt;0,N36/M36," ")," ")</f>
        <v xml:space="preserve"> </v>
      </c>
      <c r="P36" s="26"/>
      <c r="Q36" s="30"/>
      <c r="R36" s="31" t="str">
        <f>IF(Aanbod!D51&gt;"",IF(EXACT(Aanbod!D51, "pA"),Berekening!B36,IF(EXACT(Aanbod!D51, "Gvg"),Berekening!B36,IF(EXACT(Aanbod!D51, "Gvg-A"),Berekening!B36,IF(EXACT(Aanbod!D51, "Gvg-B"),Berekening!B36,0))))," ")</f>
        <v xml:space="preserve"> </v>
      </c>
      <c r="S36" s="31" t="str">
        <f>IF(Aanbod!D51&gt;"",IF(EXACT(Aanbod!D51, "pA"),Aanbod!E51,IF(EXACT(Aanbod!D51, "Gvg"),Aanbod!E51,IF(EXACT(Aanbod!D51, "Gvg-A"),Aanbod!E51,IF(EXACT(Aanbod!D51, "Gvg-B"),Aanbod!E51,0))))," ")</f>
        <v xml:space="preserve"> </v>
      </c>
      <c r="T36" s="31" t="str">
        <f>IF(Aanbod!D51&gt;"",IF($R$203&gt;0,$Q$1/$R$203*R36,0)," ")</f>
        <v xml:space="preserve"> </v>
      </c>
      <c r="U36" s="29" t="str">
        <f>IF(Aanbod!D51&gt;"",IF(S36&gt;0,T36/S36," ")," ")</f>
        <v xml:space="preserve"> </v>
      </c>
      <c r="W36" s="26"/>
      <c r="X36" s="30"/>
      <c r="Y36" s="31" t="str">
        <f>IF(Aanbod!D51&gt;"",IF(EXACT(Aanbod!D51, "pB"),Berekening!B36,IF(EXACT(Aanbod!D51, "Gvg"),Berekening!B36,IF(EXACT(Aanbod!D51, "Gvg-A"),Berekening!B36,IF(EXACT(Aanbod!D51, "Gvg-B"),Berekening!B36,0))))," ")</f>
        <v xml:space="preserve"> </v>
      </c>
      <c r="Z36" s="31" t="str">
        <f>IF(Aanbod!D51&gt;"",IF(EXACT(Aanbod!D51, "pB"),Aanbod!E51,IF(EXACT(Aanbod!D51, "Gvg"),Aanbod!E51,IF(EXACT(Aanbod!D51, "Gvg-A"),Aanbod!E51,IF(EXACT(Aanbod!D51, "Gvg-B"),Aanbod!E51,0))))," ")</f>
        <v xml:space="preserve"> </v>
      </c>
      <c r="AA36" s="31" t="str">
        <f>IF(Aanbod!D51&gt;"",IF($Y$203&gt;0,$X$1/$Y$203*Y36,0)," ")</f>
        <v xml:space="preserve"> </v>
      </c>
      <c r="AB36" s="29" t="str">
        <f>IF(Aanbod!D51&gt;"",IF(Z36&gt;0,AA36/Z36," ")," ")</f>
        <v xml:space="preserve"> </v>
      </c>
      <c r="AC36" s="32"/>
      <c r="AD36" s="26" t="str">
        <f>IF(Aanbod!D51&gt;"",ROW(AE36)-1," ")</f>
        <v xml:space="preserve"> </v>
      </c>
      <c r="AE36" t="str">
        <f>IF(Aanbod!D51&gt;"",Aanbod!D51," ")</f>
        <v xml:space="preserve"> </v>
      </c>
      <c r="AF36" s="9" t="str">
        <f>IF(Aanbod!D51&gt;"",Aanbod!E51," ")</f>
        <v xml:space="preserve"> </v>
      </c>
      <c r="AG36" t="str">
        <f>IF(Aanbod!D51&gt;"",Aanbod!F51," ")</f>
        <v xml:space="preserve"> </v>
      </c>
      <c r="AH36" s="33" t="str">
        <f>IF(Aanbod!D51&gt;"",Berekening!B36," ")</f>
        <v xml:space="preserve"> </v>
      </c>
      <c r="AI36" s="34" t="str">
        <f>IF(Aanbod!D51&gt;"",Berekening!H36+Berekening!N36+Berekening!T36+Berekening!AA36," ")</f>
        <v xml:space="preserve"> </v>
      </c>
      <c r="AJ36" s="35" t="str">
        <f>IF(Aanbod!D51&gt;"",IF((AI36-AF36)&gt;0,0,(AI36-AF36))," ")</f>
        <v xml:space="preserve"> </v>
      </c>
      <c r="AK36" s="35" t="str">
        <f>IF(Aanbod!D51&gt;"",IF((AI36-AF36)&gt;0,(AI36-AF36),0)," ")</f>
        <v xml:space="preserve"> </v>
      </c>
      <c r="AL36" s="35" t="str">
        <f>IF(Aanbod!D51&gt;"",IF(AK36&gt;0,Berekening!H36/AI36*AK36,0)," ")</f>
        <v xml:space="preserve"> </v>
      </c>
      <c r="AM36" s="35" t="str">
        <f>IF(Aanbod!D51&gt;"",IF(AK36&gt;0,Berekening!N36/AI36*AK36,0)," ")</f>
        <v xml:space="preserve"> </v>
      </c>
      <c r="AN36" s="35" t="str">
        <f>IF(Aanbod!D51&gt;"",IF(AK36&gt;0,Berekening!T36/AI36*AK36,0)," ")</f>
        <v xml:space="preserve"> </v>
      </c>
      <c r="AO36" s="33" t="str">
        <f>IF(Aanbod!D51&gt;"",IF(AK36&gt;0,Berekening!AA36/AI36*AK36,0)," ")</f>
        <v xml:space="preserve"> </v>
      </c>
      <c r="AX36" s="36"/>
      <c r="AY36" s="5"/>
      <c r="AZ36" s="5" t="str">
        <f>IF(Aanbod!D51&gt;"",IF(EXACT(AK36,0),IF(EXACT(Aanbod!D51, "pA"),Berekening!B36,IF(EXACT(Aanbod!D51, "Gvg-A"),Berekening!B36,IF(EXACT(Aanbod!D51, "Gvg"),Berekening!B36,0))),0)," ")</f>
        <v xml:space="preserve"> </v>
      </c>
      <c r="BA36" s="5" t="str">
        <f>IF(Aanbod!D51&gt;"",IF(EXACT(AK36,0),IF(EXACT(Aanbod!D51, "pA"),Aanbod!E51,IF(EXACT(Aanbod!D51, "Gvg-A"),Aanbod!E51,IF(EXACT(Aanbod!D51, "Gvg"),Aanbod!E51,0))),0)," ")</f>
        <v xml:space="preserve"> </v>
      </c>
      <c r="BB36" s="5" t="str">
        <f>IF(Aanbod!D51&gt;"",IF($AZ$203&gt;0,$AY$1/$AZ$203*AZ36,0)," ")</f>
        <v xml:space="preserve"> </v>
      </c>
      <c r="BC36" s="29" t="str">
        <f>IF(Aanbod!D51&gt;"",IF(BA36&gt;0,BB36/BA36," ")," ")</f>
        <v xml:space="preserve"> </v>
      </c>
      <c r="BD36" s="5"/>
      <c r="BE36" s="5"/>
      <c r="BF36" s="5" t="str">
        <f>IF(Aanbod!D51&gt;"",IF(EXACT(AK36,0),IF(EXACT(Aanbod!D51, "pB"),Berekening!B36,IF(EXACT(Aanbod!D51, "Gvg-B"),Berekening!B36,IF(EXACT(Aanbod!D51, "Gvg"),Berekening!B36,0))),0)," ")</f>
        <v xml:space="preserve"> </v>
      </c>
      <c r="BG36" s="5" t="str">
        <f>IF(Aanbod!D51&gt;"",IF(EXACT(AK36,0),IF(EXACT(Aanbod!D51, "pB"),Aanbod!E51,IF(EXACT(Aanbod!D51, "Gvg-B"),Aanbod!E51,IF(EXACT(Aanbod!D51, "Gvg"),Aanbod!E51,0))),0)," ")</f>
        <v xml:space="preserve"> </v>
      </c>
      <c r="BH36" s="9" t="str">
        <f>IF(Aanbod!D51&gt;"",IF($BF$203&gt;0,$BE$1/$BF$203*BF36,0)," ")</f>
        <v xml:space="preserve"> </v>
      </c>
      <c r="BI36" s="10" t="str">
        <f>IF(Aanbod!D51&gt;"",IF(BG36&gt;0,BH36/BG36," ")," ")</f>
        <v xml:space="preserve"> </v>
      </c>
      <c r="BJ36" s="26"/>
      <c r="BK36" s="30"/>
      <c r="BL36" s="31" t="str">
        <f>IF(Aanbod!D51&gt;"",IF(EXACT(AK36,0),IF(EXACT(Aanbod!D51, "pA"),Berekening!B36,IF(EXACT(Aanbod!D51, "Gvg"),Berekening!B36,IF(EXACT(Aanbod!D51, "Gvg-A"),Berekening!B36,IF(EXACT(Aanbod!D51, "Gvg-B"),Berekening!B36,0)))),0)," ")</f>
        <v xml:space="preserve"> </v>
      </c>
      <c r="BM36" s="31" t="str">
        <f>IF(Aanbod!D51&gt;"",IF(EXACT(AK36,0),IF(EXACT(Aanbod!D51, "pA"),Aanbod!E51,IF(EXACT(Aanbod!D51, "Gvg"),Aanbod!E51,IF(EXACT(Aanbod!D51, "Gvg-A"),Aanbod!E51,IF(EXACT(Aanbod!D51, "Gvg-B"),Aanbod!E51,0)))),0)," ")</f>
        <v xml:space="preserve"> </v>
      </c>
      <c r="BN36" s="31" t="str">
        <f>IF(Aanbod!D51&gt;"",IF($BL$203&gt;0,$BK$1/$BL$203*BL36,0)," ")</f>
        <v xml:space="preserve"> </v>
      </c>
      <c r="BO36" s="29" t="str">
        <f>IF(Aanbod!D51&gt;"",IF(BM36&gt;0,BN36/BM36," ")," ")</f>
        <v xml:space="preserve"> </v>
      </c>
      <c r="BQ36" s="26"/>
      <c r="BR36" s="30"/>
      <c r="BS36" s="31" t="str">
        <f>IF(Aanbod!D51&gt;"",IF(EXACT(AK36,0),IF(EXACT(Aanbod!D51, "pB"),Berekening!B36,IF(EXACT(Aanbod!D51, "Gvg"),Berekening!B36,IF(EXACT(Aanbod!D51, "Gvg-A"),Berekening!B36,IF(EXACT(Aanbod!D51, "Gvg-B"),Berekening!B36,0)))),0)," ")</f>
        <v xml:space="preserve"> </v>
      </c>
      <c r="BT36" s="31" t="str">
        <f>IF(Aanbod!D51&gt;"",IF(EXACT(AK36,0),IF(EXACT(Aanbod!D51, "pB"),Aanbod!E51,IF(EXACT(Aanbod!D51, "Gvg"),Aanbod!E51,IF(EXACT(Aanbod!D51, "Gvg-A"),Aanbod!E51,IF(EXACT(Aanbod!D51, "Gvg-B"),Aanbod!E51,0)))),0)," ")</f>
        <v xml:space="preserve"> </v>
      </c>
      <c r="BU36" s="31" t="str">
        <f>IF(Aanbod!D51&gt;"",IF($BS$203&gt;0,$BR$1/$BS$203*BS36,0)," ")</f>
        <v xml:space="preserve"> </v>
      </c>
      <c r="BV36" s="29" t="str">
        <f>IF(Aanbod!D51&gt;"",IF(BT36&gt;0,BU36/BT36," ")," ")</f>
        <v xml:space="preserve"> </v>
      </c>
      <c r="BX36" s="34" t="str">
        <f>IF(Aanbod!D51&gt;"",AI36-AK36+BB36+BH36+BN36+BU36," ")</f>
        <v xml:space="preserve"> </v>
      </c>
      <c r="BY36" s="35" t="str">
        <f>IF(Aanbod!D51&gt;"",IF((BX36-AF36)&gt;0,0,(BX36-AF36))," ")</f>
        <v xml:space="preserve"> </v>
      </c>
      <c r="BZ36" s="35" t="str">
        <f>IF(Aanbod!D51&gt;"",IF((BX36-AF36)&gt;0,(BX36-AF36),0)," ")</f>
        <v xml:space="preserve"> </v>
      </c>
      <c r="CA36" s="35" t="str">
        <f>IF(Aanbod!D51&gt;"",IF(BZ36&gt;0,(Berekening!H36+BB36)/BX36*BZ36,0)," ")</f>
        <v xml:space="preserve"> </v>
      </c>
      <c r="CB36" s="35" t="str">
        <f>IF(Aanbod!D51&gt;"",IF(BZ36&gt;0,(Berekening!N36+BH36)/BX36*BZ36,0)," ")</f>
        <v xml:space="preserve"> </v>
      </c>
      <c r="CC36" s="35" t="str">
        <f>IF(Aanbod!D51&gt;"",IF(BZ36&gt;0,(Berekening!T36+BN36)/BX36*BZ36,0)," ")</f>
        <v xml:space="preserve"> </v>
      </c>
      <c r="CD36" s="33" t="str">
        <f>IF(Aanbod!D51&gt;"",IF(BZ36&gt;0,Berekening!AA36/BX36*BZ36,0)," ")</f>
        <v xml:space="preserve"> </v>
      </c>
      <c r="CE36" s="35"/>
      <c r="CM36" s="36"/>
      <c r="CN36" s="5"/>
      <c r="CO36" s="5" t="str">
        <f>IF(Aanbod!D51&gt;"",IF(EXACT(BZ36,0),IF(EXACT(AK36,0),IF(EXACT(AE36, "pA"),AH36,IF(EXACT(AE36, "Gvg-A"),AH36,IF(EXACT(AE36, "Gvg"),AH36,0))),0),0)," ")</f>
        <v xml:space="preserve"> </v>
      </c>
      <c r="CP36" s="5" t="str">
        <f>IF(Aanbod!D51&gt;"",IF(EXACT(BZ36,0),IF(EXACT(AK36,0),IF(EXACT(AE36, "pA"),AF36,IF(EXACT(AE36, "Gvg-A"),AF36,IF(EXACT(AE36, "Gvg"),AF36,0))),0),0)," ")</f>
        <v xml:space="preserve"> </v>
      </c>
      <c r="CQ36" s="5" t="str">
        <f>IF(Aanbod!D51&gt;"",IF($CO$203&gt;0,$CN$1/$CO$203*CO36,0)," ")</f>
        <v xml:space="preserve"> </v>
      </c>
      <c r="CR36" s="29" t="str">
        <f>IF(Aanbod!D51&gt;"",IF(CP36&gt;0,CQ36/CP36," ")," ")</f>
        <v xml:space="preserve"> </v>
      </c>
      <c r="CS36" s="5"/>
      <c r="CT36" s="5"/>
      <c r="CU36" s="5" t="str">
        <f>IF(Aanbod!D51&gt;"",IF(EXACT(BZ36,0),IF(EXACT(AK36,0),IF(EXACT(AE36, "pB"),AH36,IF(EXACT(AE36, "Gvg-B"),AH36,IF(EXACT(AE36, "Gvg"),AH36,0))),0),0)," ")</f>
        <v xml:space="preserve"> </v>
      </c>
      <c r="CV36" s="5" t="str">
        <f>IF(Aanbod!D51&gt;"",IF(EXACT(BZ36,0),IF(EXACT(AK36,0),IF(EXACT(AE36, "pB"),AF36,IF(EXACT(AE36, "Gvg-B"),AF36,IF(EXACT(AE36, "Gvg"),AF36,0))),0),0)," ")</f>
        <v xml:space="preserve"> </v>
      </c>
      <c r="CW36" s="9" t="str">
        <f>IF(Aanbod!D51&gt;"",IF($CU$203&gt;0,$CT$1/$CU$203*CU36,0)," ")</f>
        <v xml:space="preserve"> </v>
      </c>
      <c r="CX36" s="10" t="str">
        <f>IF(Aanbod!D51&gt;"",IF(CV36&gt;0,CW36/CV36," ")," ")</f>
        <v xml:space="preserve"> </v>
      </c>
      <c r="CY36" s="26"/>
      <c r="CZ36" s="30"/>
      <c r="DA36" s="31" t="str">
        <f>IF(Aanbod!D51&gt;"",IF(EXACT(BZ36,0),IF(EXACT(AK36,0),IF(EXACT(AE36, "pA"),AH36,IF(EXACT(AE36, "Gvg"),AH36,IF(EXACT(AE36, "Gvg-A"),AH36,IF(EXACT(AE36, "Gvg-B"),AH36,0)))),0),0)," ")</f>
        <v xml:space="preserve"> </v>
      </c>
      <c r="DB36" s="31" t="str">
        <f>IF(Aanbod!D51&gt;"",IF(EXACT(BZ36,0),IF(EXACT(AK36,0),IF(EXACT(AE36, "pA"),AF36,IF(EXACT(AE36, "Gvg"),AF36,IF(EXACT(AE36, "Gvg-A"),AF36,IF(EXACT(AE36, "Gvg-B"),AF36,0)))),0),0)," ")</f>
        <v xml:space="preserve"> </v>
      </c>
      <c r="DC36" s="31" t="str">
        <f>IF(Aanbod!D51&gt;"",IF($DA$203&gt;0,$CZ$1/$DA$203*DA36,0)," ")</f>
        <v xml:space="preserve"> </v>
      </c>
      <c r="DD36" s="29" t="str">
        <f>IF(Aanbod!D51&gt;"",IF(DB36&gt;0,DC36/DB36," ")," ")</f>
        <v xml:space="preserve"> </v>
      </c>
      <c r="DF36" s="26"/>
      <c r="DG36" s="30"/>
      <c r="DH36" s="31" t="str">
        <f>IF(Aanbod!D51&gt;"",IF(EXACT(BZ36,0),IF(EXACT(AK36,0),IF(EXACT(AE36, "pB"),AH36,IF(EXACT(AE36, "Gvg"),AH36,IF(EXACT(AE36, "Gvg-A"),AH36,IF(EXACT(AE36, "Gvg-B"),AH36,0)))),0),0)," ")</f>
        <v xml:space="preserve"> </v>
      </c>
      <c r="DI36" s="31" t="str">
        <f>IF(Aanbod!D51&gt;"",IF(EXACT(BZ36,0),IF(EXACT(AK36,0),IF(EXACT(AE36, "pB"),AF36,IF(EXACT(AE36, "Gvg"),AF36,IF(EXACT(AE36, "Gvg-A"),AF36,IF(EXACT(AE36, "Gvg-B"),AF36,0)))),0),0)," ")</f>
        <v xml:space="preserve"> </v>
      </c>
      <c r="DJ36" s="31" t="str">
        <f>IF(Aanbod!D51&gt;"",IF($DH$203&gt;0,$DG$1/$DH$203*DH36,0)," ")</f>
        <v xml:space="preserve"> </v>
      </c>
      <c r="DK36" s="29" t="str">
        <f>IF(Aanbod!D51&gt;"",IF(DI36&gt;0,DJ36/DI36," ")," ")</f>
        <v xml:space="preserve"> </v>
      </c>
      <c r="DM36" s="37" t="str">
        <f>IF(Aanbod!D51&gt;"",BX36-BZ36+CQ36+CW36+DC36+DJ36," ")</f>
        <v xml:space="preserve"> </v>
      </c>
      <c r="DN36" s="35" t="str">
        <f>IF(Aanbod!D51&gt;"",IF((DM36-AF36)&gt;0,(DM36-AF36),0)," ")</f>
        <v xml:space="preserve"> </v>
      </c>
      <c r="DO36" s="35" t="str">
        <f>IF(Aanbod!D51&gt;"",IF(DN36&gt;0,(Berekening!H36+BB36+CQ36)/DM36*DN36,0)," ")</f>
        <v xml:space="preserve"> </v>
      </c>
      <c r="DP36" s="35" t="str">
        <f>IF(Aanbod!D51&gt;"",IF(DN36&gt;0,(Berekening!N36+BH36+CW36)/DM36*DN36,0)," ")</f>
        <v xml:space="preserve"> </v>
      </c>
      <c r="DQ36" s="35" t="str">
        <f>IF(Aanbod!D51&gt;"",IF(DN36&gt;0,(Berekening!T36+BN36+DC36)/DM36*DN36,0)," ")</f>
        <v xml:space="preserve"> </v>
      </c>
      <c r="DR36" s="33" t="str">
        <f>IF(Aanbod!D51&gt;"",IF(DN36&gt;0,(Berekening!AA36+BU36+DJ36)/DM36*DN36,0)," ")</f>
        <v xml:space="preserve"> </v>
      </c>
      <c r="DS36" s="35"/>
      <c r="DT36" s="38" t="str">
        <f>IF(Aanbod!D51&gt;"",ROUND((DM36-DN36),2)," ")</f>
        <v xml:space="preserve"> </v>
      </c>
      <c r="DU36" s="38" t="str">
        <f>IF(Aanbod!D51&gt;"",IF(DT36=C36,0.01,DT36),"")</f>
        <v/>
      </c>
      <c r="DV36" s="39" t="str">
        <f>IF(Aanbod!D51&gt;"",RANK(DU36,$DU$2:$DU$201) + COUNTIF($DU$2:DU36,DU36) -1," ")</f>
        <v xml:space="preserve"> </v>
      </c>
      <c r="DW36" s="35" t="str">
        <f>IF(Aanbod!D51&gt;"",IF($DV$203&lt;0,IF(DV36&lt;=ABS($DV$203),0.01,0),IF(DV36&lt;=ABS($DV$203),-0.01,0))," ")</f>
        <v xml:space="preserve"> </v>
      </c>
      <c r="DX36" s="35"/>
      <c r="DY36" s="28" t="str">
        <f>IF(Aanbod!D51&gt;"",DT36+DW36," ")</f>
        <v xml:space="preserve"> </v>
      </c>
    </row>
    <row r="37" spans="1:129" x14ac:dyDescent="0.25">
      <c r="A37" s="26" t="str">
        <f>Aanbod!A52</f>
        <v/>
      </c>
      <c r="B37" s="27" t="str">
        <f>IF(Aanbod!D52&gt;"",IF(EXACT(Aanbod!F52, "Preferent"),Aanbod!E52*2,IF(EXACT(Aanbod!F52, "Concurrent"),Aanbod!E52,0))," ")</f>
        <v xml:space="preserve"> </v>
      </c>
      <c r="C37" s="28" t="str">
        <f>IF(Aanbod!E52&gt;0,Aanbod!E52," ")</f>
        <v xml:space="preserve"> </v>
      </c>
      <c r="D37" s="5"/>
      <c r="E37" s="5"/>
      <c r="F37" s="5" t="str">
        <f>IF(Aanbod!D52&gt;"",IF(EXACT(Aanbod!D52, "pA"),Berekening!B37,IF(EXACT(Aanbod!D52, "Gvg-A"),Berekening!B37,IF(EXACT(Aanbod!D52, "Gvg"),Berekening!B37,0)))," ")</f>
        <v xml:space="preserve"> </v>
      </c>
      <c r="G37" s="5" t="str">
        <f>IF(Aanbod!D52&gt;"",IF(EXACT(Aanbod!D52, "pA"),Aanbod!E52,IF(EXACT(Aanbod!D52, "Gvg-A"),Aanbod!E52,IF(EXACT(Aanbod!D52, "Gvg"),Aanbod!E52,0)))," ")</f>
        <v xml:space="preserve"> </v>
      </c>
      <c r="H37" s="5" t="str">
        <f>IF(Aanbod!D52&gt;"",IF($F$203&gt;0,$E$1/$F$203*F37,0)," ")</f>
        <v xml:space="preserve"> </v>
      </c>
      <c r="I37" s="29" t="str">
        <f>IF(Aanbod!D52&gt;"",IF(G37&gt;0,H37/G37," ")," ")</f>
        <v xml:space="preserve"> </v>
      </c>
      <c r="J37" s="5"/>
      <c r="K37" s="5"/>
      <c r="L37" s="5" t="str">
        <f>IF(Aanbod!D52&gt;"",IF(EXACT(Aanbod!D52, "pB"),Berekening!B37,IF(EXACT(Aanbod!D52, "Gvg-B"),Berekening!B37,IF(EXACT(Aanbod!D52, "Gvg"),Berekening!B37,0)))," ")</f>
        <v xml:space="preserve"> </v>
      </c>
      <c r="M37" s="5" t="str">
        <f>IF(Aanbod!D52&gt;"",IF(EXACT(Aanbod!D52, "pB"),Aanbod!E52,IF(EXACT(Aanbod!D52, "Gvg-B"),Aanbod!E52,IF(EXACT(Aanbod!D52, "Gvg"),Aanbod!E52,0)))," ")</f>
        <v xml:space="preserve"> </v>
      </c>
      <c r="N37" s="9" t="str">
        <f>IF(Aanbod!D52&gt;"",IF($L$203&gt;0,$K$1/$L$203*L37,0)," ")</f>
        <v xml:space="preserve"> </v>
      </c>
      <c r="O37" s="10" t="str">
        <f>IF(Aanbod!D52&gt;"",IF(M37&gt;0,N37/M37," ")," ")</f>
        <v xml:space="preserve"> </v>
      </c>
      <c r="P37" s="26"/>
      <c r="Q37" s="30"/>
      <c r="R37" s="31" t="str">
        <f>IF(Aanbod!D52&gt;"",IF(EXACT(Aanbod!D52, "pA"),Berekening!B37,IF(EXACT(Aanbod!D52, "Gvg"),Berekening!B37,IF(EXACT(Aanbod!D52, "Gvg-A"),Berekening!B37,IF(EXACT(Aanbod!D52, "Gvg-B"),Berekening!B37,0))))," ")</f>
        <v xml:space="preserve"> </v>
      </c>
      <c r="S37" s="31" t="str">
        <f>IF(Aanbod!D52&gt;"",IF(EXACT(Aanbod!D52, "pA"),Aanbod!E52,IF(EXACT(Aanbod!D52, "Gvg"),Aanbod!E52,IF(EXACT(Aanbod!D52, "Gvg-A"),Aanbod!E52,IF(EXACT(Aanbod!D52, "Gvg-B"),Aanbod!E52,0))))," ")</f>
        <v xml:space="preserve"> </v>
      </c>
      <c r="T37" s="31" t="str">
        <f>IF(Aanbod!D52&gt;"",IF($R$203&gt;0,$Q$1/$R$203*R37,0)," ")</f>
        <v xml:space="preserve"> </v>
      </c>
      <c r="U37" s="29" t="str">
        <f>IF(Aanbod!D52&gt;"",IF(S37&gt;0,T37/S37," ")," ")</f>
        <v xml:space="preserve"> </v>
      </c>
      <c r="W37" s="26"/>
      <c r="X37" s="30"/>
      <c r="Y37" s="31" t="str">
        <f>IF(Aanbod!D52&gt;"",IF(EXACT(Aanbod!D52, "pB"),Berekening!B37,IF(EXACT(Aanbod!D52, "Gvg"),Berekening!B37,IF(EXACT(Aanbod!D52, "Gvg-A"),Berekening!B37,IF(EXACT(Aanbod!D52, "Gvg-B"),Berekening!B37,0))))," ")</f>
        <v xml:space="preserve"> </v>
      </c>
      <c r="Z37" s="31" t="str">
        <f>IF(Aanbod!D52&gt;"",IF(EXACT(Aanbod!D52, "pB"),Aanbod!E52,IF(EXACT(Aanbod!D52, "Gvg"),Aanbod!E52,IF(EXACT(Aanbod!D52, "Gvg-A"),Aanbod!E52,IF(EXACT(Aanbod!D52, "Gvg-B"),Aanbod!E52,0))))," ")</f>
        <v xml:space="preserve"> </v>
      </c>
      <c r="AA37" s="31" t="str">
        <f>IF(Aanbod!D52&gt;"",IF($Y$203&gt;0,$X$1/$Y$203*Y37,0)," ")</f>
        <v xml:space="preserve"> </v>
      </c>
      <c r="AB37" s="29" t="str">
        <f>IF(Aanbod!D52&gt;"",IF(Z37&gt;0,AA37/Z37," ")," ")</f>
        <v xml:space="preserve"> </v>
      </c>
      <c r="AC37" s="32"/>
      <c r="AD37" s="26" t="str">
        <f>IF(Aanbod!D52&gt;"",ROW(AE37)-1," ")</f>
        <v xml:space="preserve"> </v>
      </c>
      <c r="AE37" t="str">
        <f>IF(Aanbod!D52&gt;"",Aanbod!D52," ")</f>
        <v xml:space="preserve"> </v>
      </c>
      <c r="AF37" s="9" t="str">
        <f>IF(Aanbod!D52&gt;"",Aanbod!E52," ")</f>
        <v xml:space="preserve"> </v>
      </c>
      <c r="AG37" t="str">
        <f>IF(Aanbod!D52&gt;"",Aanbod!F52," ")</f>
        <v xml:space="preserve"> </v>
      </c>
      <c r="AH37" s="33" t="str">
        <f>IF(Aanbod!D52&gt;"",Berekening!B37," ")</f>
        <v xml:space="preserve"> </v>
      </c>
      <c r="AI37" s="34" t="str">
        <f>IF(Aanbod!D52&gt;"",Berekening!H37+Berekening!N37+Berekening!T37+Berekening!AA37," ")</f>
        <v xml:space="preserve"> </v>
      </c>
      <c r="AJ37" s="35" t="str">
        <f>IF(Aanbod!D52&gt;"",IF((AI37-AF37)&gt;0,0,(AI37-AF37))," ")</f>
        <v xml:space="preserve"> </v>
      </c>
      <c r="AK37" s="35" t="str">
        <f>IF(Aanbod!D52&gt;"",IF((AI37-AF37)&gt;0,(AI37-AF37),0)," ")</f>
        <v xml:space="preserve"> </v>
      </c>
      <c r="AL37" s="35" t="str">
        <f>IF(Aanbod!D52&gt;"",IF(AK37&gt;0,Berekening!H37/AI37*AK37,0)," ")</f>
        <v xml:space="preserve"> </v>
      </c>
      <c r="AM37" s="35" t="str">
        <f>IF(Aanbod!D52&gt;"",IF(AK37&gt;0,Berekening!N37/AI37*AK37,0)," ")</f>
        <v xml:space="preserve"> </v>
      </c>
      <c r="AN37" s="35" t="str">
        <f>IF(Aanbod!D52&gt;"",IF(AK37&gt;0,Berekening!T37/AI37*AK37,0)," ")</f>
        <v xml:space="preserve"> </v>
      </c>
      <c r="AO37" s="33" t="str">
        <f>IF(Aanbod!D52&gt;"",IF(AK37&gt;0,Berekening!AA37/AI37*AK37,0)," ")</f>
        <v xml:space="preserve"> </v>
      </c>
      <c r="AX37" s="36"/>
      <c r="AY37" s="5"/>
      <c r="AZ37" s="5" t="str">
        <f>IF(Aanbod!D52&gt;"",IF(EXACT(AK37,0),IF(EXACT(Aanbod!D52, "pA"),Berekening!B37,IF(EXACT(Aanbod!D52, "Gvg-A"),Berekening!B37,IF(EXACT(Aanbod!D52, "Gvg"),Berekening!B37,0))),0)," ")</f>
        <v xml:space="preserve"> </v>
      </c>
      <c r="BA37" s="5" t="str">
        <f>IF(Aanbod!D52&gt;"",IF(EXACT(AK37,0),IF(EXACT(Aanbod!D52, "pA"),Aanbod!E52,IF(EXACT(Aanbod!D52, "Gvg-A"),Aanbod!E52,IF(EXACT(Aanbod!D52, "Gvg"),Aanbod!E52,0))),0)," ")</f>
        <v xml:space="preserve"> </v>
      </c>
      <c r="BB37" s="5" t="str">
        <f>IF(Aanbod!D52&gt;"",IF($AZ$203&gt;0,$AY$1/$AZ$203*AZ37,0)," ")</f>
        <v xml:space="preserve"> </v>
      </c>
      <c r="BC37" s="29" t="str">
        <f>IF(Aanbod!D52&gt;"",IF(BA37&gt;0,BB37/BA37," ")," ")</f>
        <v xml:space="preserve"> </v>
      </c>
      <c r="BD37" s="5"/>
      <c r="BE37" s="5"/>
      <c r="BF37" s="5" t="str">
        <f>IF(Aanbod!D52&gt;"",IF(EXACT(AK37,0),IF(EXACT(Aanbod!D52, "pB"),Berekening!B37,IF(EXACT(Aanbod!D52, "Gvg-B"),Berekening!B37,IF(EXACT(Aanbod!D52, "Gvg"),Berekening!B37,0))),0)," ")</f>
        <v xml:space="preserve"> </v>
      </c>
      <c r="BG37" s="5" t="str">
        <f>IF(Aanbod!D52&gt;"",IF(EXACT(AK37,0),IF(EXACT(Aanbod!D52, "pB"),Aanbod!E52,IF(EXACT(Aanbod!D52, "Gvg-B"),Aanbod!E52,IF(EXACT(Aanbod!D52, "Gvg"),Aanbod!E52,0))),0)," ")</f>
        <v xml:space="preserve"> </v>
      </c>
      <c r="BH37" s="9" t="str">
        <f>IF(Aanbod!D52&gt;"",IF($BF$203&gt;0,$BE$1/$BF$203*BF37,0)," ")</f>
        <v xml:space="preserve"> </v>
      </c>
      <c r="BI37" s="10" t="str">
        <f>IF(Aanbod!D52&gt;"",IF(BG37&gt;0,BH37/BG37," ")," ")</f>
        <v xml:space="preserve"> </v>
      </c>
      <c r="BJ37" s="26"/>
      <c r="BK37" s="30"/>
      <c r="BL37" s="31" t="str">
        <f>IF(Aanbod!D52&gt;"",IF(EXACT(AK37,0),IF(EXACT(Aanbod!D52, "pA"),Berekening!B37,IF(EXACT(Aanbod!D52, "Gvg"),Berekening!B37,IF(EXACT(Aanbod!D52, "Gvg-A"),Berekening!B37,IF(EXACT(Aanbod!D52, "Gvg-B"),Berekening!B37,0)))),0)," ")</f>
        <v xml:space="preserve"> </v>
      </c>
      <c r="BM37" s="31" t="str">
        <f>IF(Aanbod!D52&gt;"",IF(EXACT(AK37,0),IF(EXACT(Aanbod!D52, "pA"),Aanbod!E52,IF(EXACT(Aanbod!D52, "Gvg"),Aanbod!E52,IF(EXACT(Aanbod!D52, "Gvg-A"),Aanbod!E52,IF(EXACT(Aanbod!D52, "Gvg-B"),Aanbod!E52,0)))),0)," ")</f>
        <v xml:space="preserve"> </v>
      </c>
      <c r="BN37" s="31" t="str">
        <f>IF(Aanbod!D52&gt;"",IF($BL$203&gt;0,$BK$1/$BL$203*BL37,0)," ")</f>
        <v xml:space="preserve"> </v>
      </c>
      <c r="BO37" s="29" t="str">
        <f>IF(Aanbod!D52&gt;"",IF(BM37&gt;0,BN37/BM37," ")," ")</f>
        <v xml:space="preserve"> </v>
      </c>
      <c r="BQ37" s="26"/>
      <c r="BR37" s="30"/>
      <c r="BS37" s="31" t="str">
        <f>IF(Aanbod!D52&gt;"",IF(EXACT(AK37,0),IF(EXACT(Aanbod!D52, "pB"),Berekening!B37,IF(EXACT(Aanbod!D52, "Gvg"),Berekening!B37,IF(EXACT(Aanbod!D52, "Gvg-A"),Berekening!B37,IF(EXACT(Aanbod!D52, "Gvg-B"),Berekening!B37,0)))),0)," ")</f>
        <v xml:space="preserve"> </v>
      </c>
      <c r="BT37" s="31" t="str">
        <f>IF(Aanbod!D52&gt;"",IF(EXACT(AK37,0),IF(EXACT(Aanbod!D52, "pB"),Aanbod!E52,IF(EXACT(Aanbod!D52, "Gvg"),Aanbod!E52,IF(EXACT(Aanbod!D52, "Gvg-A"),Aanbod!E52,IF(EXACT(Aanbod!D52, "Gvg-B"),Aanbod!E52,0)))),0)," ")</f>
        <v xml:space="preserve"> </v>
      </c>
      <c r="BU37" s="31" t="str">
        <f>IF(Aanbod!D52&gt;"",IF($BS$203&gt;0,$BR$1/$BS$203*BS37,0)," ")</f>
        <v xml:space="preserve"> </v>
      </c>
      <c r="BV37" s="29" t="str">
        <f>IF(Aanbod!D52&gt;"",IF(BT37&gt;0,BU37/BT37," ")," ")</f>
        <v xml:space="preserve"> </v>
      </c>
      <c r="BX37" s="34" t="str">
        <f>IF(Aanbod!D52&gt;"",AI37-AK37+BB37+BH37+BN37+BU37," ")</f>
        <v xml:space="preserve"> </v>
      </c>
      <c r="BY37" s="35" t="str">
        <f>IF(Aanbod!D52&gt;"",IF((BX37-AF37)&gt;0,0,(BX37-AF37))," ")</f>
        <v xml:space="preserve"> </v>
      </c>
      <c r="BZ37" s="35" t="str">
        <f>IF(Aanbod!D52&gt;"",IF((BX37-AF37)&gt;0,(BX37-AF37),0)," ")</f>
        <v xml:space="preserve"> </v>
      </c>
      <c r="CA37" s="35" t="str">
        <f>IF(Aanbod!D52&gt;"",IF(BZ37&gt;0,(Berekening!H37+BB37)/BX37*BZ37,0)," ")</f>
        <v xml:space="preserve"> </v>
      </c>
      <c r="CB37" s="35" t="str">
        <f>IF(Aanbod!D52&gt;"",IF(BZ37&gt;0,(Berekening!N37+BH37)/BX37*BZ37,0)," ")</f>
        <v xml:space="preserve"> </v>
      </c>
      <c r="CC37" s="35" t="str">
        <f>IF(Aanbod!D52&gt;"",IF(BZ37&gt;0,(Berekening!T37+BN37)/BX37*BZ37,0)," ")</f>
        <v xml:space="preserve"> </v>
      </c>
      <c r="CD37" s="33" t="str">
        <f>IF(Aanbod!D52&gt;"",IF(BZ37&gt;0,Berekening!AA37/BX37*BZ37,0)," ")</f>
        <v xml:space="preserve"> </v>
      </c>
      <c r="CE37" s="35"/>
      <c r="CM37" s="36"/>
      <c r="CN37" s="5"/>
      <c r="CO37" s="5" t="str">
        <f>IF(Aanbod!D52&gt;"",IF(EXACT(BZ37,0),IF(EXACT(AK37,0),IF(EXACT(AE37, "pA"),AH37,IF(EXACT(AE37, "Gvg-A"),AH37,IF(EXACT(AE37, "Gvg"),AH37,0))),0),0)," ")</f>
        <v xml:space="preserve"> </v>
      </c>
      <c r="CP37" s="5" t="str">
        <f>IF(Aanbod!D52&gt;"",IF(EXACT(BZ37,0),IF(EXACT(AK37,0),IF(EXACT(AE37, "pA"),AF37,IF(EXACT(AE37, "Gvg-A"),AF37,IF(EXACT(AE37, "Gvg"),AF37,0))),0),0)," ")</f>
        <v xml:space="preserve"> </v>
      </c>
      <c r="CQ37" s="5" t="str">
        <f>IF(Aanbod!D52&gt;"",IF($CO$203&gt;0,$CN$1/$CO$203*CO37,0)," ")</f>
        <v xml:space="preserve"> </v>
      </c>
      <c r="CR37" s="29" t="str">
        <f>IF(Aanbod!D52&gt;"",IF(CP37&gt;0,CQ37/CP37," ")," ")</f>
        <v xml:space="preserve"> </v>
      </c>
      <c r="CS37" s="5"/>
      <c r="CT37" s="5"/>
      <c r="CU37" s="5" t="str">
        <f>IF(Aanbod!D52&gt;"",IF(EXACT(BZ37,0),IF(EXACT(AK37,0),IF(EXACT(AE37, "pB"),AH37,IF(EXACT(AE37, "Gvg-B"),AH37,IF(EXACT(AE37, "Gvg"),AH37,0))),0),0)," ")</f>
        <v xml:space="preserve"> </v>
      </c>
      <c r="CV37" s="5" t="str">
        <f>IF(Aanbod!D52&gt;"",IF(EXACT(BZ37,0),IF(EXACT(AK37,0),IF(EXACT(AE37, "pB"),AF37,IF(EXACT(AE37, "Gvg-B"),AF37,IF(EXACT(AE37, "Gvg"),AF37,0))),0),0)," ")</f>
        <v xml:space="preserve"> </v>
      </c>
      <c r="CW37" s="9" t="str">
        <f>IF(Aanbod!D52&gt;"",IF($CU$203&gt;0,$CT$1/$CU$203*CU37,0)," ")</f>
        <v xml:space="preserve"> </v>
      </c>
      <c r="CX37" s="10" t="str">
        <f>IF(Aanbod!D52&gt;"",IF(CV37&gt;0,CW37/CV37," ")," ")</f>
        <v xml:space="preserve"> </v>
      </c>
      <c r="CY37" s="26"/>
      <c r="CZ37" s="30"/>
      <c r="DA37" s="31" t="str">
        <f>IF(Aanbod!D52&gt;"",IF(EXACT(BZ37,0),IF(EXACT(AK37,0),IF(EXACT(AE37, "pA"),AH37,IF(EXACT(AE37, "Gvg"),AH37,IF(EXACT(AE37, "Gvg-A"),AH37,IF(EXACT(AE37, "Gvg-B"),AH37,0)))),0),0)," ")</f>
        <v xml:space="preserve"> </v>
      </c>
      <c r="DB37" s="31" t="str">
        <f>IF(Aanbod!D52&gt;"",IF(EXACT(BZ37,0),IF(EXACT(AK37,0),IF(EXACT(AE37, "pA"),AF37,IF(EXACT(AE37, "Gvg"),AF37,IF(EXACT(AE37, "Gvg-A"),AF37,IF(EXACT(AE37, "Gvg-B"),AF37,0)))),0),0)," ")</f>
        <v xml:space="preserve"> </v>
      </c>
      <c r="DC37" s="31" t="str">
        <f>IF(Aanbod!D52&gt;"",IF($DA$203&gt;0,$CZ$1/$DA$203*DA37,0)," ")</f>
        <v xml:space="preserve"> </v>
      </c>
      <c r="DD37" s="29" t="str">
        <f>IF(Aanbod!D52&gt;"",IF(DB37&gt;0,DC37/DB37," ")," ")</f>
        <v xml:space="preserve"> </v>
      </c>
      <c r="DF37" s="26"/>
      <c r="DG37" s="30"/>
      <c r="DH37" s="31" t="str">
        <f>IF(Aanbod!D52&gt;"",IF(EXACT(BZ37,0),IF(EXACT(AK37,0),IF(EXACT(AE37, "pB"),AH37,IF(EXACT(AE37, "Gvg"),AH37,IF(EXACT(AE37, "Gvg-A"),AH37,IF(EXACT(AE37, "Gvg-B"),AH37,0)))),0),0)," ")</f>
        <v xml:space="preserve"> </v>
      </c>
      <c r="DI37" s="31" t="str">
        <f>IF(Aanbod!D52&gt;"",IF(EXACT(BZ37,0),IF(EXACT(AK37,0),IF(EXACT(AE37, "pB"),AF37,IF(EXACT(AE37, "Gvg"),AF37,IF(EXACT(AE37, "Gvg-A"),AF37,IF(EXACT(AE37, "Gvg-B"),AF37,0)))),0),0)," ")</f>
        <v xml:space="preserve"> </v>
      </c>
      <c r="DJ37" s="31" t="str">
        <f>IF(Aanbod!D52&gt;"",IF($DH$203&gt;0,$DG$1/$DH$203*DH37,0)," ")</f>
        <v xml:space="preserve"> </v>
      </c>
      <c r="DK37" s="29" t="str">
        <f>IF(Aanbod!D52&gt;"",IF(DI37&gt;0,DJ37/DI37," ")," ")</f>
        <v xml:space="preserve"> </v>
      </c>
      <c r="DM37" s="37" t="str">
        <f>IF(Aanbod!D52&gt;"",BX37-BZ37+CQ37+CW37+DC37+DJ37," ")</f>
        <v xml:space="preserve"> </v>
      </c>
      <c r="DN37" s="35" t="str">
        <f>IF(Aanbod!D52&gt;"",IF((DM37-AF37)&gt;0,(DM37-AF37),0)," ")</f>
        <v xml:space="preserve"> </v>
      </c>
      <c r="DO37" s="35" t="str">
        <f>IF(Aanbod!D52&gt;"",IF(DN37&gt;0,(Berekening!H37+BB37+CQ37)/DM37*DN37,0)," ")</f>
        <v xml:space="preserve"> </v>
      </c>
      <c r="DP37" s="35" t="str">
        <f>IF(Aanbod!D52&gt;"",IF(DN37&gt;0,(Berekening!N37+BH37+CW37)/DM37*DN37,0)," ")</f>
        <v xml:space="preserve"> </v>
      </c>
      <c r="DQ37" s="35" t="str">
        <f>IF(Aanbod!D52&gt;"",IF(DN37&gt;0,(Berekening!T37+BN37+DC37)/DM37*DN37,0)," ")</f>
        <v xml:space="preserve"> </v>
      </c>
      <c r="DR37" s="33" t="str">
        <f>IF(Aanbod!D52&gt;"",IF(DN37&gt;0,(Berekening!AA37+BU37+DJ37)/DM37*DN37,0)," ")</f>
        <v xml:space="preserve"> </v>
      </c>
      <c r="DS37" s="35"/>
      <c r="DT37" s="38" t="str">
        <f>IF(Aanbod!D52&gt;"",ROUND((DM37-DN37),2)," ")</f>
        <v xml:space="preserve"> </v>
      </c>
      <c r="DU37" s="38" t="str">
        <f>IF(Aanbod!D52&gt;"",IF(DT37=C37,0.01,DT37),"")</f>
        <v/>
      </c>
      <c r="DV37" s="39" t="str">
        <f>IF(Aanbod!D52&gt;"",RANK(DU37,$DU$2:$DU$201) + COUNTIF($DU$2:DU37,DU37) -1," ")</f>
        <v xml:space="preserve"> </v>
      </c>
      <c r="DW37" s="35" t="str">
        <f>IF(Aanbod!D52&gt;"",IF($DV$203&lt;0,IF(DV37&lt;=ABS($DV$203),0.01,0),IF(DV37&lt;=ABS($DV$203),-0.01,0))," ")</f>
        <v xml:space="preserve"> </v>
      </c>
      <c r="DX37" s="35"/>
      <c r="DY37" s="28" t="str">
        <f>IF(Aanbod!D52&gt;"",DT37+DW37," ")</f>
        <v xml:space="preserve"> </v>
      </c>
    </row>
    <row r="38" spans="1:129" x14ac:dyDescent="0.25">
      <c r="A38" s="26" t="str">
        <f>Aanbod!A53</f>
        <v/>
      </c>
      <c r="B38" s="27" t="str">
        <f>IF(Aanbod!D53&gt;"",IF(EXACT(Aanbod!F53, "Preferent"),Aanbod!E53*2,IF(EXACT(Aanbod!F53, "Concurrent"),Aanbod!E53,0))," ")</f>
        <v xml:space="preserve"> </v>
      </c>
      <c r="C38" s="28" t="str">
        <f>IF(Aanbod!E53&gt;0,Aanbod!E53," ")</f>
        <v xml:space="preserve"> </v>
      </c>
      <c r="D38" s="5"/>
      <c r="E38" s="5"/>
      <c r="F38" s="5" t="str">
        <f>IF(Aanbod!D53&gt;"",IF(EXACT(Aanbod!D53, "pA"),Berekening!B38,IF(EXACT(Aanbod!D53, "Gvg-A"),Berekening!B38,IF(EXACT(Aanbod!D53, "Gvg"),Berekening!B38,0)))," ")</f>
        <v xml:space="preserve"> </v>
      </c>
      <c r="G38" s="5" t="str">
        <f>IF(Aanbod!D53&gt;"",IF(EXACT(Aanbod!D53, "pA"),Aanbod!E53,IF(EXACT(Aanbod!D53, "Gvg-A"),Aanbod!E53,IF(EXACT(Aanbod!D53, "Gvg"),Aanbod!E53,0)))," ")</f>
        <v xml:space="preserve"> </v>
      </c>
      <c r="H38" s="5" t="str">
        <f>IF(Aanbod!D53&gt;"",IF($F$203&gt;0,$E$1/$F$203*F38,0)," ")</f>
        <v xml:space="preserve"> </v>
      </c>
      <c r="I38" s="29" t="str">
        <f>IF(Aanbod!D53&gt;"",IF(G38&gt;0,H38/G38," ")," ")</f>
        <v xml:space="preserve"> </v>
      </c>
      <c r="J38" s="5"/>
      <c r="K38" s="5"/>
      <c r="L38" s="5" t="str">
        <f>IF(Aanbod!D53&gt;"",IF(EXACT(Aanbod!D53, "pB"),Berekening!B38,IF(EXACT(Aanbod!D53, "Gvg-B"),Berekening!B38,IF(EXACT(Aanbod!D53, "Gvg"),Berekening!B38,0)))," ")</f>
        <v xml:space="preserve"> </v>
      </c>
      <c r="M38" s="5" t="str">
        <f>IF(Aanbod!D53&gt;"",IF(EXACT(Aanbod!D53, "pB"),Aanbod!E53,IF(EXACT(Aanbod!D53, "Gvg-B"),Aanbod!E53,IF(EXACT(Aanbod!D53, "Gvg"),Aanbod!E53,0)))," ")</f>
        <v xml:space="preserve"> </v>
      </c>
      <c r="N38" s="9" t="str">
        <f>IF(Aanbod!D53&gt;"",IF($L$203&gt;0,$K$1/$L$203*L38,0)," ")</f>
        <v xml:space="preserve"> </v>
      </c>
      <c r="O38" s="10" t="str">
        <f>IF(Aanbod!D53&gt;"",IF(M38&gt;0,N38/M38," ")," ")</f>
        <v xml:space="preserve"> </v>
      </c>
      <c r="P38" s="26"/>
      <c r="Q38" s="30"/>
      <c r="R38" s="31" t="str">
        <f>IF(Aanbod!D53&gt;"",IF(EXACT(Aanbod!D53, "pA"),Berekening!B38,IF(EXACT(Aanbod!D53, "Gvg"),Berekening!B38,IF(EXACT(Aanbod!D53, "Gvg-A"),Berekening!B38,IF(EXACT(Aanbod!D53, "Gvg-B"),Berekening!B38,0))))," ")</f>
        <v xml:space="preserve"> </v>
      </c>
      <c r="S38" s="31" t="str">
        <f>IF(Aanbod!D53&gt;"",IF(EXACT(Aanbod!D53, "pA"),Aanbod!E53,IF(EXACT(Aanbod!D53, "Gvg"),Aanbod!E53,IF(EXACT(Aanbod!D53, "Gvg-A"),Aanbod!E53,IF(EXACT(Aanbod!D53, "Gvg-B"),Aanbod!E53,0))))," ")</f>
        <v xml:space="preserve"> </v>
      </c>
      <c r="T38" s="31" t="str">
        <f>IF(Aanbod!D53&gt;"",IF($R$203&gt;0,$Q$1/$R$203*R38,0)," ")</f>
        <v xml:space="preserve"> </v>
      </c>
      <c r="U38" s="29" t="str">
        <f>IF(Aanbod!D53&gt;"",IF(S38&gt;0,T38/S38," ")," ")</f>
        <v xml:space="preserve"> </v>
      </c>
      <c r="W38" s="26"/>
      <c r="X38" s="30"/>
      <c r="Y38" s="31" t="str">
        <f>IF(Aanbod!D53&gt;"",IF(EXACT(Aanbod!D53, "pB"),Berekening!B38,IF(EXACT(Aanbod!D53, "Gvg"),Berekening!B38,IF(EXACT(Aanbod!D53, "Gvg-A"),Berekening!B38,IF(EXACT(Aanbod!D53, "Gvg-B"),Berekening!B38,0))))," ")</f>
        <v xml:space="preserve"> </v>
      </c>
      <c r="Z38" s="31" t="str">
        <f>IF(Aanbod!D53&gt;"",IF(EXACT(Aanbod!D53, "pB"),Aanbod!E53,IF(EXACT(Aanbod!D53, "Gvg"),Aanbod!E53,IF(EXACT(Aanbod!D53, "Gvg-A"),Aanbod!E53,IF(EXACT(Aanbod!D53, "Gvg-B"),Aanbod!E53,0))))," ")</f>
        <v xml:space="preserve"> </v>
      </c>
      <c r="AA38" s="31" t="str">
        <f>IF(Aanbod!D53&gt;"",IF($Y$203&gt;0,$X$1/$Y$203*Y38,0)," ")</f>
        <v xml:space="preserve"> </v>
      </c>
      <c r="AB38" s="29" t="str">
        <f>IF(Aanbod!D53&gt;"",IF(Z38&gt;0,AA38/Z38," ")," ")</f>
        <v xml:space="preserve"> </v>
      </c>
      <c r="AC38" s="32"/>
      <c r="AD38" s="26" t="str">
        <f>IF(Aanbod!D53&gt;"",ROW(AE38)-1," ")</f>
        <v xml:space="preserve"> </v>
      </c>
      <c r="AE38" t="str">
        <f>IF(Aanbod!D53&gt;"",Aanbod!D53," ")</f>
        <v xml:space="preserve"> </v>
      </c>
      <c r="AF38" s="9" t="str">
        <f>IF(Aanbod!D53&gt;"",Aanbod!E53," ")</f>
        <v xml:space="preserve"> </v>
      </c>
      <c r="AG38" t="str">
        <f>IF(Aanbod!D53&gt;"",Aanbod!F53," ")</f>
        <v xml:space="preserve"> </v>
      </c>
      <c r="AH38" s="33" t="str">
        <f>IF(Aanbod!D53&gt;"",Berekening!B38," ")</f>
        <v xml:space="preserve"> </v>
      </c>
      <c r="AI38" s="34" t="str">
        <f>IF(Aanbod!D53&gt;"",Berekening!H38+Berekening!N38+Berekening!T38+Berekening!AA38," ")</f>
        <v xml:space="preserve"> </v>
      </c>
      <c r="AJ38" s="35" t="str">
        <f>IF(Aanbod!D53&gt;"",IF((AI38-AF38)&gt;0,0,(AI38-AF38))," ")</f>
        <v xml:space="preserve"> </v>
      </c>
      <c r="AK38" s="35" t="str">
        <f>IF(Aanbod!D53&gt;"",IF((AI38-AF38)&gt;0,(AI38-AF38),0)," ")</f>
        <v xml:space="preserve"> </v>
      </c>
      <c r="AL38" s="35" t="str">
        <f>IF(Aanbod!D53&gt;"",IF(AK38&gt;0,Berekening!H38/AI38*AK38,0)," ")</f>
        <v xml:space="preserve"> </v>
      </c>
      <c r="AM38" s="35" t="str">
        <f>IF(Aanbod!D53&gt;"",IF(AK38&gt;0,Berekening!N38/AI38*AK38,0)," ")</f>
        <v xml:space="preserve"> </v>
      </c>
      <c r="AN38" s="35" t="str">
        <f>IF(Aanbod!D53&gt;"",IF(AK38&gt;0,Berekening!T38/AI38*AK38,0)," ")</f>
        <v xml:space="preserve"> </v>
      </c>
      <c r="AO38" s="33" t="str">
        <f>IF(Aanbod!D53&gt;"",IF(AK38&gt;0,Berekening!AA38/AI38*AK38,0)," ")</f>
        <v xml:space="preserve"> </v>
      </c>
      <c r="AX38" s="36"/>
      <c r="AY38" s="5"/>
      <c r="AZ38" s="5" t="str">
        <f>IF(Aanbod!D53&gt;"",IF(EXACT(AK38,0),IF(EXACT(Aanbod!D53, "pA"),Berekening!B38,IF(EXACT(Aanbod!D53, "Gvg-A"),Berekening!B38,IF(EXACT(Aanbod!D53, "Gvg"),Berekening!B38,0))),0)," ")</f>
        <v xml:space="preserve"> </v>
      </c>
      <c r="BA38" s="5" t="str">
        <f>IF(Aanbod!D53&gt;"",IF(EXACT(AK38,0),IF(EXACT(Aanbod!D53, "pA"),Aanbod!E53,IF(EXACT(Aanbod!D53, "Gvg-A"),Aanbod!E53,IF(EXACT(Aanbod!D53, "Gvg"),Aanbod!E53,0))),0)," ")</f>
        <v xml:space="preserve"> </v>
      </c>
      <c r="BB38" s="5" t="str">
        <f>IF(Aanbod!D53&gt;"",IF($AZ$203&gt;0,$AY$1/$AZ$203*AZ38,0)," ")</f>
        <v xml:space="preserve"> </v>
      </c>
      <c r="BC38" s="29" t="str">
        <f>IF(Aanbod!D53&gt;"",IF(BA38&gt;0,BB38/BA38," ")," ")</f>
        <v xml:space="preserve"> </v>
      </c>
      <c r="BD38" s="5"/>
      <c r="BE38" s="5"/>
      <c r="BF38" s="5" t="str">
        <f>IF(Aanbod!D53&gt;"",IF(EXACT(AK38,0),IF(EXACT(Aanbod!D53, "pB"),Berekening!B38,IF(EXACT(Aanbod!D53, "Gvg-B"),Berekening!B38,IF(EXACT(Aanbod!D53, "Gvg"),Berekening!B38,0))),0)," ")</f>
        <v xml:space="preserve"> </v>
      </c>
      <c r="BG38" s="5" t="str">
        <f>IF(Aanbod!D53&gt;"",IF(EXACT(AK38,0),IF(EXACT(Aanbod!D53, "pB"),Aanbod!E53,IF(EXACT(Aanbod!D53, "Gvg-B"),Aanbod!E53,IF(EXACT(Aanbod!D53, "Gvg"),Aanbod!E53,0))),0)," ")</f>
        <v xml:space="preserve"> </v>
      </c>
      <c r="BH38" s="9" t="str">
        <f>IF(Aanbod!D53&gt;"",IF($BF$203&gt;0,$BE$1/$BF$203*BF38,0)," ")</f>
        <v xml:space="preserve"> </v>
      </c>
      <c r="BI38" s="10" t="str">
        <f>IF(Aanbod!D53&gt;"",IF(BG38&gt;0,BH38/BG38," ")," ")</f>
        <v xml:space="preserve"> </v>
      </c>
      <c r="BJ38" s="26"/>
      <c r="BK38" s="30"/>
      <c r="BL38" s="31" t="str">
        <f>IF(Aanbod!D53&gt;"",IF(EXACT(AK38,0),IF(EXACT(Aanbod!D53, "pA"),Berekening!B38,IF(EXACT(Aanbod!D53, "Gvg"),Berekening!B38,IF(EXACT(Aanbod!D53, "Gvg-A"),Berekening!B38,IF(EXACT(Aanbod!D53, "Gvg-B"),Berekening!B38,0)))),0)," ")</f>
        <v xml:space="preserve"> </v>
      </c>
      <c r="BM38" s="31" t="str">
        <f>IF(Aanbod!D53&gt;"",IF(EXACT(AK38,0),IF(EXACT(Aanbod!D53, "pA"),Aanbod!E53,IF(EXACT(Aanbod!D53, "Gvg"),Aanbod!E53,IF(EXACT(Aanbod!D53, "Gvg-A"),Aanbod!E53,IF(EXACT(Aanbod!D53, "Gvg-B"),Aanbod!E53,0)))),0)," ")</f>
        <v xml:space="preserve"> </v>
      </c>
      <c r="BN38" s="31" t="str">
        <f>IF(Aanbod!D53&gt;"",IF($BL$203&gt;0,$BK$1/$BL$203*BL38,0)," ")</f>
        <v xml:space="preserve"> </v>
      </c>
      <c r="BO38" s="29" t="str">
        <f>IF(Aanbod!D53&gt;"",IF(BM38&gt;0,BN38/BM38," ")," ")</f>
        <v xml:space="preserve"> </v>
      </c>
      <c r="BQ38" s="26"/>
      <c r="BR38" s="30"/>
      <c r="BS38" s="31" t="str">
        <f>IF(Aanbod!D53&gt;"",IF(EXACT(AK38,0),IF(EXACT(Aanbod!D53, "pB"),Berekening!B38,IF(EXACT(Aanbod!D53, "Gvg"),Berekening!B38,IF(EXACT(Aanbod!D53, "Gvg-A"),Berekening!B38,IF(EXACT(Aanbod!D53, "Gvg-B"),Berekening!B38,0)))),0)," ")</f>
        <v xml:space="preserve"> </v>
      </c>
      <c r="BT38" s="31" t="str">
        <f>IF(Aanbod!D53&gt;"",IF(EXACT(AK38,0),IF(EXACT(Aanbod!D53, "pB"),Aanbod!E53,IF(EXACT(Aanbod!D53, "Gvg"),Aanbod!E53,IF(EXACT(Aanbod!D53, "Gvg-A"),Aanbod!E53,IF(EXACT(Aanbod!D53, "Gvg-B"),Aanbod!E53,0)))),0)," ")</f>
        <v xml:space="preserve"> </v>
      </c>
      <c r="BU38" s="31" t="str">
        <f>IF(Aanbod!D53&gt;"",IF($BS$203&gt;0,$BR$1/$BS$203*BS38,0)," ")</f>
        <v xml:space="preserve"> </v>
      </c>
      <c r="BV38" s="29" t="str">
        <f>IF(Aanbod!D53&gt;"",IF(BT38&gt;0,BU38/BT38," ")," ")</f>
        <v xml:space="preserve"> </v>
      </c>
      <c r="BX38" s="34" t="str">
        <f>IF(Aanbod!D53&gt;"",AI38-AK38+BB38+BH38+BN38+BU38," ")</f>
        <v xml:space="preserve"> </v>
      </c>
      <c r="BY38" s="35" t="str">
        <f>IF(Aanbod!D53&gt;"",IF((BX38-AF38)&gt;0,0,(BX38-AF38))," ")</f>
        <v xml:space="preserve"> </v>
      </c>
      <c r="BZ38" s="35" t="str">
        <f>IF(Aanbod!D53&gt;"",IF((BX38-AF38)&gt;0,(BX38-AF38),0)," ")</f>
        <v xml:space="preserve"> </v>
      </c>
      <c r="CA38" s="35" t="str">
        <f>IF(Aanbod!D53&gt;"",IF(BZ38&gt;0,(Berekening!H38+BB38)/BX38*BZ38,0)," ")</f>
        <v xml:space="preserve"> </v>
      </c>
      <c r="CB38" s="35" t="str">
        <f>IF(Aanbod!D53&gt;"",IF(BZ38&gt;0,(Berekening!N38+BH38)/BX38*BZ38,0)," ")</f>
        <v xml:space="preserve"> </v>
      </c>
      <c r="CC38" s="35" t="str">
        <f>IF(Aanbod!D53&gt;"",IF(BZ38&gt;0,(Berekening!T38+BN38)/BX38*BZ38,0)," ")</f>
        <v xml:space="preserve"> </v>
      </c>
      <c r="CD38" s="33" t="str">
        <f>IF(Aanbod!D53&gt;"",IF(BZ38&gt;0,Berekening!AA38/BX38*BZ38,0)," ")</f>
        <v xml:space="preserve"> </v>
      </c>
      <c r="CE38" s="35"/>
      <c r="CM38" s="36"/>
      <c r="CN38" s="5"/>
      <c r="CO38" s="5" t="str">
        <f>IF(Aanbod!D53&gt;"",IF(EXACT(BZ38,0),IF(EXACT(AK38,0),IF(EXACT(AE38, "pA"),AH38,IF(EXACT(AE38, "Gvg-A"),AH38,IF(EXACT(AE38, "Gvg"),AH38,0))),0),0)," ")</f>
        <v xml:space="preserve"> </v>
      </c>
      <c r="CP38" s="5" t="str">
        <f>IF(Aanbod!D53&gt;"",IF(EXACT(BZ38,0),IF(EXACT(AK38,0),IF(EXACT(AE38, "pA"),AF38,IF(EXACT(AE38, "Gvg-A"),AF38,IF(EXACT(AE38, "Gvg"),AF38,0))),0),0)," ")</f>
        <v xml:space="preserve"> </v>
      </c>
      <c r="CQ38" s="5" t="str">
        <f>IF(Aanbod!D53&gt;"",IF($CO$203&gt;0,$CN$1/$CO$203*CO38,0)," ")</f>
        <v xml:space="preserve"> </v>
      </c>
      <c r="CR38" s="29" t="str">
        <f>IF(Aanbod!D53&gt;"",IF(CP38&gt;0,CQ38/CP38," ")," ")</f>
        <v xml:space="preserve"> </v>
      </c>
      <c r="CS38" s="5"/>
      <c r="CT38" s="5"/>
      <c r="CU38" s="5" t="str">
        <f>IF(Aanbod!D53&gt;"",IF(EXACT(BZ38,0),IF(EXACT(AK38,0),IF(EXACT(AE38, "pB"),AH38,IF(EXACT(AE38, "Gvg-B"),AH38,IF(EXACT(AE38, "Gvg"),AH38,0))),0),0)," ")</f>
        <v xml:space="preserve"> </v>
      </c>
      <c r="CV38" s="5" t="str">
        <f>IF(Aanbod!D53&gt;"",IF(EXACT(BZ38,0),IF(EXACT(AK38,0),IF(EXACT(AE38, "pB"),AF38,IF(EXACT(AE38, "Gvg-B"),AF38,IF(EXACT(AE38, "Gvg"),AF38,0))),0),0)," ")</f>
        <v xml:space="preserve"> </v>
      </c>
      <c r="CW38" s="9" t="str">
        <f>IF(Aanbod!D53&gt;"",IF($CU$203&gt;0,$CT$1/$CU$203*CU38,0)," ")</f>
        <v xml:space="preserve"> </v>
      </c>
      <c r="CX38" s="10" t="str">
        <f>IF(Aanbod!D53&gt;"",IF(CV38&gt;0,CW38/CV38," ")," ")</f>
        <v xml:space="preserve"> </v>
      </c>
      <c r="CY38" s="26"/>
      <c r="CZ38" s="30"/>
      <c r="DA38" s="31" t="str">
        <f>IF(Aanbod!D53&gt;"",IF(EXACT(BZ38,0),IF(EXACT(AK38,0),IF(EXACT(AE38, "pA"),AH38,IF(EXACT(AE38, "Gvg"),AH38,IF(EXACT(AE38, "Gvg-A"),AH38,IF(EXACT(AE38, "Gvg-B"),AH38,0)))),0),0)," ")</f>
        <v xml:space="preserve"> </v>
      </c>
      <c r="DB38" s="31" t="str">
        <f>IF(Aanbod!D53&gt;"",IF(EXACT(BZ38,0),IF(EXACT(AK38,0),IF(EXACT(AE38, "pA"),AF38,IF(EXACT(AE38, "Gvg"),AF38,IF(EXACT(AE38, "Gvg-A"),AF38,IF(EXACT(AE38, "Gvg-B"),AF38,0)))),0),0)," ")</f>
        <v xml:space="preserve"> </v>
      </c>
      <c r="DC38" s="31" t="str">
        <f>IF(Aanbod!D53&gt;"",IF($DA$203&gt;0,$CZ$1/$DA$203*DA38,0)," ")</f>
        <v xml:space="preserve"> </v>
      </c>
      <c r="DD38" s="29" t="str">
        <f>IF(Aanbod!D53&gt;"",IF(DB38&gt;0,DC38/DB38," ")," ")</f>
        <v xml:space="preserve"> </v>
      </c>
      <c r="DF38" s="26"/>
      <c r="DG38" s="30"/>
      <c r="DH38" s="31" t="str">
        <f>IF(Aanbod!D53&gt;"",IF(EXACT(BZ38,0),IF(EXACT(AK38,0),IF(EXACT(AE38, "pB"),AH38,IF(EXACT(AE38, "Gvg"),AH38,IF(EXACT(AE38, "Gvg-A"),AH38,IF(EXACT(AE38, "Gvg-B"),AH38,0)))),0),0)," ")</f>
        <v xml:space="preserve"> </v>
      </c>
      <c r="DI38" s="31" t="str">
        <f>IF(Aanbod!D53&gt;"",IF(EXACT(BZ38,0),IF(EXACT(AK38,0),IF(EXACT(AE38, "pB"),AF38,IF(EXACT(AE38, "Gvg"),AF38,IF(EXACT(AE38, "Gvg-A"),AF38,IF(EXACT(AE38, "Gvg-B"),AF38,0)))),0),0)," ")</f>
        <v xml:space="preserve"> </v>
      </c>
      <c r="DJ38" s="31" t="str">
        <f>IF(Aanbod!D53&gt;"",IF($DH$203&gt;0,$DG$1/$DH$203*DH38,0)," ")</f>
        <v xml:space="preserve"> </v>
      </c>
      <c r="DK38" s="29" t="str">
        <f>IF(Aanbod!D53&gt;"",IF(DI38&gt;0,DJ38/DI38," ")," ")</f>
        <v xml:space="preserve"> </v>
      </c>
      <c r="DM38" s="37" t="str">
        <f>IF(Aanbod!D53&gt;"",BX38-BZ38+CQ38+CW38+DC38+DJ38," ")</f>
        <v xml:space="preserve"> </v>
      </c>
      <c r="DN38" s="35" t="str">
        <f>IF(Aanbod!D53&gt;"",IF((DM38-AF38)&gt;0,(DM38-AF38),0)," ")</f>
        <v xml:space="preserve"> </v>
      </c>
      <c r="DO38" s="35" t="str">
        <f>IF(Aanbod!D53&gt;"",IF(DN38&gt;0,(Berekening!H38+BB38+CQ38)/DM38*DN38,0)," ")</f>
        <v xml:space="preserve"> </v>
      </c>
      <c r="DP38" s="35" t="str">
        <f>IF(Aanbod!D53&gt;"",IF(DN38&gt;0,(Berekening!N38+BH38+CW38)/DM38*DN38,0)," ")</f>
        <v xml:space="preserve"> </v>
      </c>
      <c r="DQ38" s="35" t="str">
        <f>IF(Aanbod!D53&gt;"",IF(DN38&gt;0,(Berekening!T38+BN38+DC38)/DM38*DN38,0)," ")</f>
        <v xml:space="preserve"> </v>
      </c>
      <c r="DR38" s="33" t="str">
        <f>IF(Aanbod!D53&gt;"",IF(DN38&gt;0,(Berekening!AA38+BU38+DJ38)/DM38*DN38,0)," ")</f>
        <v xml:space="preserve"> </v>
      </c>
      <c r="DS38" s="35"/>
      <c r="DT38" s="38" t="str">
        <f>IF(Aanbod!D53&gt;"",ROUND((DM38-DN38),2)," ")</f>
        <v xml:space="preserve"> </v>
      </c>
      <c r="DU38" s="38" t="str">
        <f>IF(Aanbod!D53&gt;"",IF(DT38=C38,0.01,DT38),"")</f>
        <v/>
      </c>
      <c r="DV38" s="39" t="str">
        <f>IF(Aanbod!D53&gt;"",RANK(DU38,$DU$2:$DU$201) + COUNTIF($DU$2:DU38,DU38) -1," ")</f>
        <v xml:space="preserve"> </v>
      </c>
      <c r="DW38" s="35" t="str">
        <f>IF(Aanbod!D53&gt;"",IF($DV$203&lt;0,IF(DV38&lt;=ABS($DV$203),0.01,0),IF(DV38&lt;=ABS($DV$203),-0.01,0))," ")</f>
        <v xml:space="preserve"> </v>
      </c>
      <c r="DX38" s="35"/>
      <c r="DY38" s="28" t="str">
        <f>IF(Aanbod!D53&gt;"",DT38+DW38," ")</f>
        <v xml:space="preserve"> </v>
      </c>
    </row>
    <row r="39" spans="1:129" x14ac:dyDescent="0.25">
      <c r="A39" s="26" t="str">
        <f>Aanbod!A54</f>
        <v/>
      </c>
      <c r="B39" s="27" t="str">
        <f>IF(Aanbod!D54&gt;"",IF(EXACT(Aanbod!F54, "Preferent"),Aanbod!E54*2,IF(EXACT(Aanbod!F54, "Concurrent"),Aanbod!E54,0))," ")</f>
        <v xml:space="preserve"> </v>
      </c>
      <c r="C39" s="28" t="str">
        <f>IF(Aanbod!E54&gt;0,Aanbod!E54," ")</f>
        <v xml:space="preserve"> </v>
      </c>
      <c r="D39" s="5"/>
      <c r="E39" s="5"/>
      <c r="F39" s="5" t="str">
        <f>IF(Aanbod!D54&gt;"",IF(EXACT(Aanbod!D54, "pA"),Berekening!B39,IF(EXACT(Aanbod!D54, "Gvg-A"),Berekening!B39,IF(EXACT(Aanbod!D54, "Gvg"),Berekening!B39,0)))," ")</f>
        <v xml:space="preserve"> </v>
      </c>
      <c r="G39" s="5" t="str">
        <f>IF(Aanbod!D54&gt;"",IF(EXACT(Aanbod!D54, "pA"),Aanbod!E54,IF(EXACT(Aanbod!D54, "Gvg-A"),Aanbod!E54,IF(EXACT(Aanbod!D54, "Gvg"),Aanbod!E54,0)))," ")</f>
        <v xml:space="preserve"> </v>
      </c>
      <c r="H39" s="5" t="str">
        <f>IF(Aanbod!D54&gt;"",IF($F$203&gt;0,$E$1/$F$203*F39,0)," ")</f>
        <v xml:space="preserve"> </v>
      </c>
      <c r="I39" s="29" t="str">
        <f>IF(Aanbod!D54&gt;"",IF(G39&gt;0,H39/G39," ")," ")</f>
        <v xml:space="preserve"> </v>
      </c>
      <c r="J39" s="5"/>
      <c r="K39" s="5"/>
      <c r="L39" s="5" t="str">
        <f>IF(Aanbod!D54&gt;"",IF(EXACT(Aanbod!D54, "pB"),Berekening!B39,IF(EXACT(Aanbod!D54, "Gvg-B"),Berekening!B39,IF(EXACT(Aanbod!D54, "Gvg"),Berekening!B39,0)))," ")</f>
        <v xml:space="preserve"> </v>
      </c>
      <c r="M39" s="5" t="str">
        <f>IF(Aanbod!D54&gt;"",IF(EXACT(Aanbod!D54, "pB"),Aanbod!E54,IF(EXACT(Aanbod!D54, "Gvg-B"),Aanbod!E54,IF(EXACT(Aanbod!D54, "Gvg"),Aanbod!E54,0)))," ")</f>
        <v xml:space="preserve"> </v>
      </c>
      <c r="N39" s="9" t="str">
        <f>IF(Aanbod!D54&gt;"",IF($L$203&gt;0,$K$1/$L$203*L39,0)," ")</f>
        <v xml:space="preserve"> </v>
      </c>
      <c r="O39" s="10" t="str">
        <f>IF(Aanbod!D54&gt;"",IF(M39&gt;0,N39/M39," ")," ")</f>
        <v xml:space="preserve"> </v>
      </c>
      <c r="P39" s="26"/>
      <c r="Q39" s="30"/>
      <c r="R39" s="31" t="str">
        <f>IF(Aanbod!D54&gt;"",IF(EXACT(Aanbod!D54, "pA"),Berekening!B39,IF(EXACT(Aanbod!D54, "Gvg"),Berekening!B39,IF(EXACT(Aanbod!D54, "Gvg-A"),Berekening!B39,IF(EXACT(Aanbod!D54, "Gvg-B"),Berekening!B39,0))))," ")</f>
        <v xml:space="preserve"> </v>
      </c>
      <c r="S39" s="31" t="str">
        <f>IF(Aanbod!D54&gt;"",IF(EXACT(Aanbod!D54, "pA"),Aanbod!E54,IF(EXACT(Aanbod!D54, "Gvg"),Aanbod!E54,IF(EXACT(Aanbod!D54, "Gvg-A"),Aanbod!E54,IF(EXACT(Aanbod!D54, "Gvg-B"),Aanbod!E54,0))))," ")</f>
        <v xml:space="preserve"> </v>
      </c>
      <c r="T39" s="31" t="str">
        <f>IF(Aanbod!D54&gt;"",IF($R$203&gt;0,$Q$1/$R$203*R39,0)," ")</f>
        <v xml:space="preserve"> </v>
      </c>
      <c r="U39" s="29" t="str">
        <f>IF(Aanbod!D54&gt;"",IF(S39&gt;0,T39/S39," ")," ")</f>
        <v xml:space="preserve"> </v>
      </c>
      <c r="W39" s="26"/>
      <c r="X39" s="30"/>
      <c r="Y39" s="31" t="str">
        <f>IF(Aanbod!D54&gt;"",IF(EXACT(Aanbod!D54, "pB"),Berekening!B39,IF(EXACT(Aanbod!D54, "Gvg"),Berekening!B39,IF(EXACT(Aanbod!D54, "Gvg-A"),Berekening!B39,IF(EXACT(Aanbod!D54, "Gvg-B"),Berekening!B39,0))))," ")</f>
        <v xml:space="preserve"> </v>
      </c>
      <c r="Z39" s="31" t="str">
        <f>IF(Aanbod!D54&gt;"",IF(EXACT(Aanbod!D54, "pB"),Aanbod!E54,IF(EXACT(Aanbod!D54, "Gvg"),Aanbod!E54,IF(EXACT(Aanbod!D54, "Gvg-A"),Aanbod!E54,IF(EXACT(Aanbod!D54, "Gvg-B"),Aanbod!E54,0))))," ")</f>
        <v xml:space="preserve"> </v>
      </c>
      <c r="AA39" s="31" t="str">
        <f>IF(Aanbod!D54&gt;"",IF($Y$203&gt;0,$X$1/$Y$203*Y39,0)," ")</f>
        <v xml:space="preserve"> </v>
      </c>
      <c r="AB39" s="29" t="str">
        <f>IF(Aanbod!D54&gt;"",IF(Z39&gt;0,AA39/Z39," ")," ")</f>
        <v xml:space="preserve"> </v>
      </c>
      <c r="AC39" s="32"/>
      <c r="AD39" s="26" t="str">
        <f>IF(Aanbod!D54&gt;"",ROW(AE39)-1," ")</f>
        <v xml:space="preserve"> </v>
      </c>
      <c r="AE39" t="str">
        <f>IF(Aanbod!D54&gt;"",Aanbod!D54," ")</f>
        <v xml:space="preserve"> </v>
      </c>
      <c r="AF39" s="9" t="str">
        <f>IF(Aanbod!D54&gt;"",Aanbod!E54," ")</f>
        <v xml:space="preserve"> </v>
      </c>
      <c r="AG39" t="str">
        <f>IF(Aanbod!D54&gt;"",Aanbod!F54," ")</f>
        <v xml:space="preserve"> </v>
      </c>
      <c r="AH39" s="33" t="str">
        <f>IF(Aanbod!D54&gt;"",Berekening!B39," ")</f>
        <v xml:space="preserve"> </v>
      </c>
      <c r="AI39" s="34" t="str">
        <f>IF(Aanbod!D54&gt;"",Berekening!H39+Berekening!N39+Berekening!T39+Berekening!AA39," ")</f>
        <v xml:space="preserve"> </v>
      </c>
      <c r="AJ39" s="35" t="str">
        <f>IF(Aanbod!D54&gt;"",IF((AI39-AF39)&gt;0,0,(AI39-AF39))," ")</f>
        <v xml:space="preserve"> </v>
      </c>
      <c r="AK39" s="35" t="str">
        <f>IF(Aanbod!D54&gt;"",IF((AI39-AF39)&gt;0,(AI39-AF39),0)," ")</f>
        <v xml:space="preserve"> </v>
      </c>
      <c r="AL39" s="35" t="str">
        <f>IF(Aanbod!D54&gt;"",IF(AK39&gt;0,Berekening!H39/AI39*AK39,0)," ")</f>
        <v xml:space="preserve"> </v>
      </c>
      <c r="AM39" s="35" t="str">
        <f>IF(Aanbod!D54&gt;"",IF(AK39&gt;0,Berekening!N39/AI39*AK39,0)," ")</f>
        <v xml:space="preserve"> </v>
      </c>
      <c r="AN39" s="35" t="str">
        <f>IF(Aanbod!D54&gt;"",IF(AK39&gt;0,Berekening!T39/AI39*AK39,0)," ")</f>
        <v xml:space="preserve"> </v>
      </c>
      <c r="AO39" s="33" t="str">
        <f>IF(Aanbod!D54&gt;"",IF(AK39&gt;0,Berekening!AA39/AI39*AK39,0)," ")</f>
        <v xml:space="preserve"> </v>
      </c>
      <c r="AX39" s="36"/>
      <c r="AY39" s="5"/>
      <c r="AZ39" s="5" t="str">
        <f>IF(Aanbod!D54&gt;"",IF(EXACT(AK39,0),IF(EXACT(Aanbod!D54, "pA"),Berekening!B39,IF(EXACT(Aanbod!D54, "Gvg-A"),Berekening!B39,IF(EXACT(Aanbod!D54, "Gvg"),Berekening!B39,0))),0)," ")</f>
        <v xml:space="preserve"> </v>
      </c>
      <c r="BA39" s="5" t="str">
        <f>IF(Aanbod!D54&gt;"",IF(EXACT(AK39,0),IF(EXACT(Aanbod!D54, "pA"),Aanbod!E54,IF(EXACT(Aanbod!D54, "Gvg-A"),Aanbod!E54,IF(EXACT(Aanbod!D54, "Gvg"),Aanbod!E54,0))),0)," ")</f>
        <v xml:space="preserve"> </v>
      </c>
      <c r="BB39" s="5" t="str">
        <f>IF(Aanbod!D54&gt;"",IF($AZ$203&gt;0,$AY$1/$AZ$203*AZ39,0)," ")</f>
        <v xml:space="preserve"> </v>
      </c>
      <c r="BC39" s="29" t="str">
        <f>IF(Aanbod!D54&gt;"",IF(BA39&gt;0,BB39/BA39," ")," ")</f>
        <v xml:space="preserve"> </v>
      </c>
      <c r="BD39" s="5"/>
      <c r="BE39" s="5"/>
      <c r="BF39" s="5" t="str">
        <f>IF(Aanbod!D54&gt;"",IF(EXACT(AK39,0),IF(EXACT(Aanbod!D54, "pB"),Berekening!B39,IF(EXACT(Aanbod!D54, "Gvg-B"),Berekening!B39,IF(EXACT(Aanbod!D54, "Gvg"),Berekening!B39,0))),0)," ")</f>
        <v xml:space="preserve"> </v>
      </c>
      <c r="BG39" s="5" t="str">
        <f>IF(Aanbod!D54&gt;"",IF(EXACT(AK39,0),IF(EXACT(Aanbod!D54, "pB"),Aanbod!E54,IF(EXACT(Aanbod!D54, "Gvg-B"),Aanbod!E54,IF(EXACT(Aanbod!D54, "Gvg"),Aanbod!E54,0))),0)," ")</f>
        <v xml:space="preserve"> </v>
      </c>
      <c r="BH39" s="9" t="str">
        <f>IF(Aanbod!D54&gt;"",IF($BF$203&gt;0,$BE$1/$BF$203*BF39,0)," ")</f>
        <v xml:space="preserve"> </v>
      </c>
      <c r="BI39" s="10" t="str">
        <f>IF(Aanbod!D54&gt;"",IF(BG39&gt;0,BH39/BG39," ")," ")</f>
        <v xml:space="preserve"> </v>
      </c>
      <c r="BJ39" s="26"/>
      <c r="BK39" s="30"/>
      <c r="BL39" s="31" t="str">
        <f>IF(Aanbod!D54&gt;"",IF(EXACT(AK39,0),IF(EXACT(Aanbod!D54, "pA"),Berekening!B39,IF(EXACT(Aanbod!D54, "Gvg"),Berekening!B39,IF(EXACT(Aanbod!D54, "Gvg-A"),Berekening!B39,IF(EXACT(Aanbod!D54, "Gvg-B"),Berekening!B39,0)))),0)," ")</f>
        <v xml:space="preserve"> </v>
      </c>
      <c r="BM39" s="31" t="str">
        <f>IF(Aanbod!D54&gt;"",IF(EXACT(AK39,0),IF(EXACT(Aanbod!D54, "pA"),Aanbod!E54,IF(EXACT(Aanbod!D54, "Gvg"),Aanbod!E54,IF(EXACT(Aanbod!D54, "Gvg-A"),Aanbod!E54,IF(EXACT(Aanbod!D54, "Gvg-B"),Aanbod!E54,0)))),0)," ")</f>
        <v xml:space="preserve"> </v>
      </c>
      <c r="BN39" s="31" t="str">
        <f>IF(Aanbod!D54&gt;"",IF($BL$203&gt;0,$BK$1/$BL$203*BL39,0)," ")</f>
        <v xml:space="preserve"> </v>
      </c>
      <c r="BO39" s="29" t="str">
        <f>IF(Aanbod!D54&gt;"",IF(BM39&gt;0,BN39/BM39," ")," ")</f>
        <v xml:space="preserve"> </v>
      </c>
      <c r="BQ39" s="26"/>
      <c r="BR39" s="30"/>
      <c r="BS39" s="31" t="str">
        <f>IF(Aanbod!D54&gt;"",IF(EXACT(AK39,0),IF(EXACT(Aanbod!D54, "pB"),Berekening!B39,IF(EXACT(Aanbod!D54, "Gvg"),Berekening!B39,IF(EXACT(Aanbod!D54, "Gvg-A"),Berekening!B39,IF(EXACT(Aanbod!D54, "Gvg-B"),Berekening!B39,0)))),0)," ")</f>
        <v xml:space="preserve"> </v>
      </c>
      <c r="BT39" s="31" t="str">
        <f>IF(Aanbod!D54&gt;"",IF(EXACT(AK39,0),IF(EXACT(Aanbod!D54, "pB"),Aanbod!E54,IF(EXACT(Aanbod!D54, "Gvg"),Aanbod!E54,IF(EXACT(Aanbod!D54, "Gvg-A"),Aanbod!E54,IF(EXACT(Aanbod!D54, "Gvg-B"),Aanbod!E54,0)))),0)," ")</f>
        <v xml:space="preserve"> </v>
      </c>
      <c r="BU39" s="31" t="str">
        <f>IF(Aanbod!D54&gt;"",IF($BS$203&gt;0,$BR$1/$BS$203*BS39,0)," ")</f>
        <v xml:space="preserve"> </v>
      </c>
      <c r="BV39" s="29" t="str">
        <f>IF(Aanbod!D54&gt;"",IF(BT39&gt;0,BU39/BT39," ")," ")</f>
        <v xml:space="preserve"> </v>
      </c>
      <c r="BX39" s="34" t="str">
        <f>IF(Aanbod!D54&gt;"",AI39-AK39+BB39+BH39+BN39+BU39," ")</f>
        <v xml:space="preserve"> </v>
      </c>
      <c r="BY39" s="35" t="str">
        <f>IF(Aanbod!D54&gt;"",IF((BX39-AF39)&gt;0,0,(BX39-AF39))," ")</f>
        <v xml:space="preserve"> </v>
      </c>
      <c r="BZ39" s="35" t="str">
        <f>IF(Aanbod!D54&gt;"",IF((BX39-AF39)&gt;0,(BX39-AF39),0)," ")</f>
        <v xml:space="preserve"> </v>
      </c>
      <c r="CA39" s="35" t="str">
        <f>IF(Aanbod!D54&gt;"",IF(BZ39&gt;0,(Berekening!H39+BB39)/BX39*BZ39,0)," ")</f>
        <v xml:space="preserve"> </v>
      </c>
      <c r="CB39" s="35" t="str">
        <f>IF(Aanbod!D54&gt;"",IF(BZ39&gt;0,(Berekening!N39+BH39)/BX39*BZ39,0)," ")</f>
        <v xml:space="preserve"> </v>
      </c>
      <c r="CC39" s="35" t="str">
        <f>IF(Aanbod!D54&gt;"",IF(BZ39&gt;0,(Berekening!T39+BN39)/BX39*BZ39,0)," ")</f>
        <v xml:space="preserve"> </v>
      </c>
      <c r="CD39" s="33" t="str">
        <f>IF(Aanbod!D54&gt;"",IF(BZ39&gt;0,Berekening!AA39/BX39*BZ39,0)," ")</f>
        <v xml:space="preserve"> </v>
      </c>
      <c r="CE39" s="35"/>
      <c r="CM39" s="36"/>
      <c r="CN39" s="5"/>
      <c r="CO39" s="5" t="str">
        <f>IF(Aanbod!D54&gt;"",IF(EXACT(BZ39,0),IF(EXACT(AK39,0),IF(EXACT(AE39, "pA"),AH39,IF(EXACT(AE39, "Gvg-A"),AH39,IF(EXACT(AE39, "Gvg"),AH39,0))),0),0)," ")</f>
        <v xml:space="preserve"> </v>
      </c>
      <c r="CP39" s="5" t="str">
        <f>IF(Aanbod!D54&gt;"",IF(EXACT(BZ39,0),IF(EXACT(AK39,0),IF(EXACT(AE39, "pA"),AF39,IF(EXACT(AE39, "Gvg-A"),AF39,IF(EXACT(AE39, "Gvg"),AF39,0))),0),0)," ")</f>
        <v xml:space="preserve"> </v>
      </c>
      <c r="CQ39" s="5" t="str">
        <f>IF(Aanbod!D54&gt;"",IF($CO$203&gt;0,$CN$1/$CO$203*CO39,0)," ")</f>
        <v xml:space="preserve"> </v>
      </c>
      <c r="CR39" s="29" t="str">
        <f>IF(Aanbod!D54&gt;"",IF(CP39&gt;0,CQ39/CP39," ")," ")</f>
        <v xml:space="preserve"> </v>
      </c>
      <c r="CS39" s="5"/>
      <c r="CT39" s="5"/>
      <c r="CU39" s="5" t="str">
        <f>IF(Aanbod!D54&gt;"",IF(EXACT(BZ39,0),IF(EXACT(AK39,0),IF(EXACT(AE39, "pB"),AH39,IF(EXACT(AE39, "Gvg-B"),AH39,IF(EXACT(AE39, "Gvg"),AH39,0))),0),0)," ")</f>
        <v xml:space="preserve"> </v>
      </c>
      <c r="CV39" s="5" t="str">
        <f>IF(Aanbod!D54&gt;"",IF(EXACT(BZ39,0),IF(EXACT(AK39,0),IF(EXACT(AE39, "pB"),AF39,IF(EXACT(AE39, "Gvg-B"),AF39,IF(EXACT(AE39, "Gvg"),AF39,0))),0),0)," ")</f>
        <v xml:space="preserve"> </v>
      </c>
      <c r="CW39" s="9" t="str">
        <f>IF(Aanbod!D54&gt;"",IF($CU$203&gt;0,$CT$1/$CU$203*CU39,0)," ")</f>
        <v xml:space="preserve"> </v>
      </c>
      <c r="CX39" s="10" t="str">
        <f>IF(Aanbod!D54&gt;"",IF(CV39&gt;0,CW39/CV39," ")," ")</f>
        <v xml:space="preserve"> </v>
      </c>
      <c r="CY39" s="26"/>
      <c r="CZ39" s="30"/>
      <c r="DA39" s="31" t="str">
        <f>IF(Aanbod!D54&gt;"",IF(EXACT(BZ39,0),IF(EXACT(AK39,0),IF(EXACT(AE39, "pA"),AH39,IF(EXACT(AE39, "Gvg"),AH39,IF(EXACT(AE39, "Gvg-A"),AH39,IF(EXACT(AE39, "Gvg-B"),AH39,0)))),0),0)," ")</f>
        <v xml:space="preserve"> </v>
      </c>
      <c r="DB39" s="31" t="str">
        <f>IF(Aanbod!D54&gt;"",IF(EXACT(BZ39,0),IF(EXACT(AK39,0),IF(EXACT(AE39, "pA"),AF39,IF(EXACT(AE39, "Gvg"),AF39,IF(EXACT(AE39, "Gvg-A"),AF39,IF(EXACT(AE39, "Gvg-B"),AF39,0)))),0),0)," ")</f>
        <v xml:space="preserve"> </v>
      </c>
      <c r="DC39" s="31" t="str">
        <f>IF(Aanbod!D54&gt;"",IF($DA$203&gt;0,$CZ$1/$DA$203*DA39,0)," ")</f>
        <v xml:space="preserve"> </v>
      </c>
      <c r="DD39" s="29" t="str">
        <f>IF(Aanbod!D54&gt;"",IF(DB39&gt;0,DC39/DB39," ")," ")</f>
        <v xml:space="preserve"> </v>
      </c>
      <c r="DF39" s="26"/>
      <c r="DG39" s="30"/>
      <c r="DH39" s="31" t="str">
        <f>IF(Aanbod!D54&gt;"",IF(EXACT(BZ39,0),IF(EXACT(AK39,0),IF(EXACT(AE39, "pB"),AH39,IF(EXACT(AE39, "Gvg"),AH39,IF(EXACT(AE39, "Gvg-A"),AH39,IF(EXACT(AE39, "Gvg-B"),AH39,0)))),0),0)," ")</f>
        <v xml:space="preserve"> </v>
      </c>
      <c r="DI39" s="31" t="str">
        <f>IF(Aanbod!D54&gt;"",IF(EXACT(BZ39,0),IF(EXACT(AK39,0),IF(EXACT(AE39, "pB"),AF39,IF(EXACT(AE39, "Gvg"),AF39,IF(EXACT(AE39, "Gvg-A"),AF39,IF(EXACT(AE39, "Gvg-B"),AF39,0)))),0),0)," ")</f>
        <v xml:space="preserve"> </v>
      </c>
      <c r="DJ39" s="31" t="str">
        <f>IF(Aanbod!D54&gt;"",IF($DH$203&gt;0,$DG$1/$DH$203*DH39,0)," ")</f>
        <v xml:space="preserve"> </v>
      </c>
      <c r="DK39" s="29" t="str">
        <f>IF(Aanbod!D54&gt;"",IF(DI39&gt;0,DJ39/DI39," ")," ")</f>
        <v xml:space="preserve"> </v>
      </c>
      <c r="DM39" s="37" t="str">
        <f>IF(Aanbod!D54&gt;"",BX39-BZ39+CQ39+CW39+DC39+DJ39," ")</f>
        <v xml:space="preserve"> </v>
      </c>
      <c r="DN39" s="35" t="str">
        <f>IF(Aanbod!D54&gt;"",IF((DM39-AF39)&gt;0,(DM39-AF39),0)," ")</f>
        <v xml:space="preserve"> </v>
      </c>
      <c r="DO39" s="35" t="str">
        <f>IF(Aanbod!D54&gt;"",IF(DN39&gt;0,(Berekening!H39+BB39+CQ39)/DM39*DN39,0)," ")</f>
        <v xml:space="preserve"> </v>
      </c>
      <c r="DP39" s="35" t="str">
        <f>IF(Aanbod!D54&gt;"",IF(DN39&gt;0,(Berekening!N39+BH39+CW39)/DM39*DN39,0)," ")</f>
        <v xml:space="preserve"> </v>
      </c>
      <c r="DQ39" s="35" t="str">
        <f>IF(Aanbod!D54&gt;"",IF(DN39&gt;0,(Berekening!T39+BN39+DC39)/DM39*DN39,0)," ")</f>
        <v xml:space="preserve"> </v>
      </c>
      <c r="DR39" s="33" t="str">
        <f>IF(Aanbod!D54&gt;"",IF(DN39&gt;0,(Berekening!AA39+BU39+DJ39)/DM39*DN39,0)," ")</f>
        <v xml:space="preserve"> </v>
      </c>
      <c r="DS39" s="35"/>
      <c r="DT39" s="38" t="str">
        <f>IF(Aanbod!D54&gt;"",ROUND((DM39-DN39),2)," ")</f>
        <v xml:space="preserve"> </v>
      </c>
      <c r="DU39" s="38" t="str">
        <f>IF(Aanbod!D54&gt;"",IF(DT39=C39,0.01,DT39),"")</f>
        <v/>
      </c>
      <c r="DV39" s="39" t="str">
        <f>IF(Aanbod!D54&gt;"",RANK(DU39,$DU$2:$DU$201) + COUNTIF($DU$2:DU39,DU39) -1," ")</f>
        <v xml:space="preserve"> </v>
      </c>
      <c r="DW39" s="35" t="str">
        <f>IF(Aanbod!D54&gt;"",IF($DV$203&lt;0,IF(DV39&lt;=ABS($DV$203),0.01,0),IF(DV39&lt;=ABS($DV$203),-0.01,0))," ")</f>
        <v xml:space="preserve"> </v>
      </c>
      <c r="DX39" s="35"/>
      <c r="DY39" s="28" t="str">
        <f>IF(Aanbod!D54&gt;"",DT39+DW39," ")</f>
        <v xml:space="preserve"> </v>
      </c>
    </row>
    <row r="40" spans="1:129" x14ac:dyDescent="0.25">
      <c r="A40" s="26" t="str">
        <f>Aanbod!A55</f>
        <v/>
      </c>
      <c r="B40" s="27" t="str">
        <f>IF(Aanbod!D55&gt;"",IF(EXACT(Aanbod!F55, "Preferent"),Aanbod!E55*2,IF(EXACT(Aanbod!F55, "Concurrent"),Aanbod!E55,0))," ")</f>
        <v xml:space="preserve"> </v>
      </c>
      <c r="C40" s="28" t="str">
        <f>IF(Aanbod!E55&gt;0,Aanbod!E55," ")</f>
        <v xml:space="preserve"> </v>
      </c>
      <c r="D40" s="5"/>
      <c r="E40" s="5"/>
      <c r="F40" s="5" t="str">
        <f>IF(Aanbod!D55&gt;"",IF(EXACT(Aanbod!D55, "pA"),Berekening!B40,IF(EXACT(Aanbod!D55, "Gvg-A"),Berekening!B40,IF(EXACT(Aanbod!D55, "Gvg"),Berekening!B40,0)))," ")</f>
        <v xml:space="preserve"> </v>
      </c>
      <c r="G40" s="5" t="str">
        <f>IF(Aanbod!D55&gt;"",IF(EXACT(Aanbod!D55, "pA"),Aanbod!E55,IF(EXACT(Aanbod!D55, "Gvg-A"),Aanbod!E55,IF(EXACT(Aanbod!D55, "Gvg"),Aanbod!E55,0)))," ")</f>
        <v xml:space="preserve"> </v>
      </c>
      <c r="H40" s="5" t="str">
        <f>IF(Aanbod!D55&gt;"",IF($F$203&gt;0,$E$1/$F$203*F40,0)," ")</f>
        <v xml:space="preserve"> </v>
      </c>
      <c r="I40" s="29" t="str">
        <f>IF(Aanbod!D55&gt;"",IF(G40&gt;0,H40/G40," ")," ")</f>
        <v xml:space="preserve"> </v>
      </c>
      <c r="J40" s="5"/>
      <c r="K40" s="5"/>
      <c r="L40" s="5" t="str">
        <f>IF(Aanbod!D55&gt;"",IF(EXACT(Aanbod!D55, "pB"),Berekening!B40,IF(EXACT(Aanbod!D55, "Gvg-B"),Berekening!B40,IF(EXACT(Aanbod!D55, "Gvg"),Berekening!B40,0)))," ")</f>
        <v xml:space="preserve"> </v>
      </c>
      <c r="M40" s="5" t="str">
        <f>IF(Aanbod!D55&gt;"",IF(EXACT(Aanbod!D55, "pB"),Aanbod!E55,IF(EXACT(Aanbod!D55, "Gvg-B"),Aanbod!E55,IF(EXACT(Aanbod!D55, "Gvg"),Aanbod!E55,0)))," ")</f>
        <v xml:space="preserve"> </v>
      </c>
      <c r="N40" s="9" t="str">
        <f>IF(Aanbod!D55&gt;"",IF($L$203&gt;0,$K$1/$L$203*L40,0)," ")</f>
        <v xml:space="preserve"> </v>
      </c>
      <c r="O40" s="10" t="str">
        <f>IF(Aanbod!D55&gt;"",IF(M40&gt;0,N40/M40," ")," ")</f>
        <v xml:space="preserve"> </v>
      </c>
      <c r="P40" s="26"/>
      <c r="Q40" s="30"/>
      <c r="R40" s="31" t="str">
        <f>IF(Aanbod!D55&gt;"",IF(EXACT(Aanbod!D55, "pA"),Berekening!B40,IF(EXACT(Aanbod!D55, "Gvg"),Berekening!B40,IF(EXACT(Aanbod!D55, "Gvg-A"),Berekening!B40,IF(EXACT(Aanbod!D55, "Gvg-B"),Berekening!B40,0))))," ")</f>
        <v xml:space="preserve"> </v>
      </c>
      <c r="S40" s="31" t="str">
        <f>IF(Aanbod!D55&gt;"",IF(EXACT(Aanbod!D55, "pA"),Aanbod!E55,IF(EXACT(Aanbod!D55, "Gvg"),Aanbod!E55,IF(EXACT(Aanbod!D55, "Gvg-A"),Aanbod!E55,IF(EXACT(Aanbod!D55, "Gvg-B"),Aanbod!E55,0))))," ")</f>
        <v xml:space="preserve"> </v>
      </c>
      <c r="T40" s="31" t="str">
        <f>IF(Aanbod!D55&gt;"",IF($R$203&gt;0,$Q$1/$R$203*R40,0)," ")</f>
        <v xml:space="preserve"> </v>
      </c>
      <c r="U40" s="29" t="str">
        <f>IF(Aanbod!D55&gt;"",IF(S40&gt;0,T40/S40," ")," ")</f>
        <v xml:space="preserve"> </v>
      </c>
      <c r="W40" s="26"/>
      <c r="X40" s="30"/>
      <c r="Y40" s="31" t="str">
        <f>IF(Aanbod!D55&gt;"",IF(EXACT(Aanbod!D55, "pB"),Berekening!B40,IF(EXACT(Aanbod!D55, "Gvg"),Berekening!B40,IF(EXACT(Aanbod!D55, "Gvg-A"),Berekening!B40,IF(EXACT(Aanbod!D55, "Gvg-B"),Berekening!B40,0))))," ")</f>
        <v xml:space="preserve"> </v>
      </c>
      <c r="Z40" s="31" t="str">
        <f>IF(Aanbod!D55&gt;"",IF(EXACT(Aanbod!D55, "pB"),Aanbod!E55,IF(EXACT(Aanbod!D55, "Gvg"),Aanbod!E55,IF(EXACT(Aanbod!D55, "Gvg-A"),Aanbod!E55,IF(EXACT(Aanbod!D55, "Gvg-B"),Aanbod!E55,0))))," ")</f>
        <v xml:space="preserve"> </v>
      </c>
      <c r="AA40" s="31" t="str">
        <f>IF(Aanbod!D55&gt;"",IF($Y$203&gt;0,$X$1/$Y$203*Y40,0)," ")</f>
        <v xml:space="preserve"> </v>
      </c>
      <c r="AB40" s="29" t="str">
        <f>IF(Aanbod!D55&gt;"",IF(Z40&gt;0,AA40/Z40," ")," ")</f>
        <v xml:space="preserve"> </v>
      </c>
      <c r="AC40" s="32"/>
      <c r="AD40" s="26" t="str">
        <f>IF(Aanbod!D55&gt;"",ROW(AE40)-1," ")</f>
        <v xml:space="preserve"> </v>
      </c>
      <c r="AE40" t="str">
        <f>IF(Aanbod!D55&gt;"",Aanbod!D55," ")</f>
        <v xml:space="preserve"> </v>
      </c>
      <c r="AF40" s="9" t="str">
        <f>IF(Aanbod!D55&gt;"",Aanbod!E55," ")</f>
        <v xml:space="preserve"> </v>
      </c>
      <c r="AG40" t="str">
        <f>IF(Aanbod!D55&gt;"",Aanbod!F55," ")</f>
        <v xml:space="preserve"> </v>
      </c>
      <c r="AH40" s="33" t="str">
        <f>IF(Aanbod!D55&gt;"",Berekening!B40," ")</f>
        <v xml:space="preserve"> </v>
      </c>
      <c r="AI40" s="34" t="str">
        <f>IF(Aanbod!D55&gt;"",Berekening!H40+Berekening!N40+Berekening!T40+Berekening!AA40," ")</f>
        <v xml:space="preserve"> </v>
      </c>
      <c r="AJ40" s="35" t="str">
        <f>IF(Aanbod!D55&gt;"",IF((AI40-AF40)&gt;0,0,(AI40-AF40))," ")</f>
        <v xml:space="preserve"> </v>
      </c>
      <c r="AK40" s="35" t="str">
        <f>IF(Aanbod!D55&gt;"",IF((AI40-AF40)&gt;0,(AI40-AF40),0)," ")</f>
        <v xml:space="preserve"> </v>
      </c>
      <c r="AL40" s="35" t="str">
        <f>IF(Aanbod!D55&gt;"",IF(AK40&gt;0,Berekening!H40/AI40*AK40,0)," ")</f>
        <v xml:space="preserve"> </v>
      </c>
      <c r="AM40" s="35" t="str">
        <f>IF(Aanbod!D55&gt;"",IF(AK40&gt;0,Berekening!N40/AI40*AK40,0)," ")</f>
        <v xml:space="preserve"> </v>
      </c>
      <c r="AN40" s="35" t="str">
        <f>IF(Aanbod!D55&gt;"",IF(AK40&gt;0,Berekening!T40/AI40*AK40,0)," ")</f>
        <v xml:space="preserve"> </v>
      </c>
      <c r="AO40" s="33" t="str">
        <f>IF(Aanbod!D55&gt;"",IF(AK40&gt;0,Berekening!AA40/AI40*AK40,0)," ")</f>
        <v xml:space="preserve"> </v>
      </c>
      <c r="AX40" s="36"/>
      <c r="AY40" s="5"/>
      <c r="AZ40" s="5" t="str">
        <f>IF(Aanbod!D55&gt;"",IF(EXACT(AK40,0),IF(EXACT(Aanbod!D55, "pA"),Berekening!B40,IF(EXACT(Aanbod!D55, "Gvg-A"),Berekening!B40,IF(EXACT(Aanbod!D55, "Gvg"),Berekening!B40,0))),0)," ")</f>
        <v xml:space="preserve"> </v>
      </c>
      <c r="BA40" s="5" t="str">
        <f>IF(Aanbod!D55&gt;"",IF(EXACT(AK40,0),IF(EXACT(Aanbod!D55, "pA"),Aanbod!E55,IF(EXACT(Aanbod!D55, "Gvg-A"),Aanbod!E55,IF(EXACT(Aanbod!D55, "Gvg"),Aanbod!E55,0))),0)," ")</f>
        <v xml:space="preserve"> </v>
      </c>
      <c r="BB40" s="5" t="str">
        <f>IF(Aanbod!D55&gt;"",IF($AZ$203&gt;0,$AY$1/$AZ$203*AZ40,0)," ")</f>
        <v xml:space="preserve"> </v>
      </c>
      <c r="BC40" s="29" t="str">
        <f>IF(Aanbod!D55&gt;"",IF(BA40&gt;0,BB40/BA40," ")," ")</f>
        <v xml:space="preserve"> </v>
      </c>
      <c r="BD40" s="5"/>
      <c r="BE40" s="5"/>
      <c r="BF40" s="5" t="str">
        <f>IF(Aanbod!D55&gt;"",IF(EXACT(AK40,0),IF(EXACT(Aanbod!D55, "pB"),Berekening!B40,IF(EXACT(Aanbod!D55, "Gvg-B"),Berekening!B40,IF(EXACT(Aanbod!D55, "Gvg"),Berekening!B40,0))),0)," ")</f>
        <v xml:space="preserve"> </v>
      </c>
      <c r="BG40" s="5" t="str">
        <f>IF(Aanbod!D55&gt;"",IF(EXACT(AK40,0),IF(EXACT(Aanbod!D55, "pB"),Aanbod!E55,IF(EXACT(Aanbod!D55, "Gvg-B"),Aanbod!E55,IF(EXACT(Aanbod!D55, "Gvg"),Aanbod!E55,0))),0)," ")</f>
        <v xml:space="preserve"> </v>
      </c>
      <c r="BH40" s="9" t="str">
        <f>IF(Aanbod!D55&gt;"",IF($BF$203&gt;0,$BE$1/$BF$203*BF40,0)," ")</f>
        <v xml:space="preserve"> </v>
      </c>
      <c r="BI40" s="10" t="str">
        <f>IF(Aanbod!D55&gt;"",IF(BG40&gt;0,BH40/BG40," ")," ")</f>
        <v xml:space="preserve"> </v>
      </c>
      <c r="BJ40" s="26"/>
      <c r="BK40" s="30"/>
      <c r="BL40" s="31" t="str">
        <f>IF(Aanbod!D55&gt;"",IF(EXACT(AK40,0),IF(EXACT(Aanbod!D55, "pA"),Berekening!B40,IF(EXACT(Aanbod!D55, "Gvg"),Berekening!B40,IF(EXACT(Aanbod!D55, "Gvg-A"),Berekening!B40,IF(EXACT(Aanbod!D55, "Gvg-B"),Berekening!B40,0)))),0)," ")</f>
        <v xml:space="preserve"> </v>
      </c>
      <c r="BM40" s="31" t="str">
        <f>IF(Aanbod!D55&gt;"",IF(EXACT(AK40,0),IF(EXACT(Aanbod!D55, "pA"),Aanbod!E55,IF(EXACT(Aanbod!D55, "Gvg"),Aanbod!E55,IF(EXACT(Aanbod!D55, "Gvg-A"),Aanbod!E55,IF(EXACT(Aanbod!D55, "Gvg-B"),Aanbod!E55,0)))),0)," ")</f>
        <v xml:space="preserve"> </v>
      </c>
      <c r="BN40" s="31" t="str">
        <f>IF(Aanbod!D55&gt;"",IF($BL$203&gt;0,$BK$1/$BL$203*BL40,0)," ")</f>
        <v xml:space="preserve"> </v>
      </c>
      <c r="BO40" s="29" t="str">
        <f>IF(Aanbod!D55&gt;"",IF(BM40&gt;0,BN40/BM40," ")," ")</f>
        <v xml:space="preserve"> </v>
      </c>
      <c r="BQ40" s="26"/>
      <c r="BR40" s="30"/>
      <c r="BS40" s="31" t="str">
        <f>IF(Aanbod!D55&gt;"",IF(EXACT(AK40,0),IF(EXACT(Aanbod!D55, "pB"),Berekening!B40,IF(EXACT(Aanbod!D55, "Gvg"),Berekening!B40,IF(EXACT(Aanbod!D55, "Gvg-A"),Berekening!B40,IF(EXACT(Aanbod!D55, "Gvg-B"),Berekening!B40,0)))),0)," ")</f>
        <v xml:space="preserve"> </v>
      </c>
      <c r="BT40" s="31" t="str">
        <f>IF(Aanbod!D55&gt;"",IF(EXACT(AK40,0),IF(EXACT(Aanbod!D55, "pB"),Aanbod!E55,IF(EXACT(Aanbod!D55, "Gvg"),Aanbod!E55,IF(EXACT(Aanbod!D55, "Gvg-A"),Aanbod!E55,IF(EXACT(Aanbod!D55, "Gvg-B"),Aanbod!E55,0)))),0)," ")</f>
        <v xml:space="preserve"> </v>
      </c>
      <c r="BU40" s="31" t="str">
        <f>IF(Aanbod!D55&gt;"",IF($BS$203&gt;0,$BR$1/$BS$203*BS40,0)," ")</f>
        <v xml:space="preserve"> </v>
      </c>
      <c r="BV40" s="29" t="str">
        <f>IF(Aanbod!D55&gt;"",IF(BT40&gt;0,BU40/BT40," ")," ")</f>
        <v xml:space="preserve"> </v>
      </c>
      <c r="BX40" s="34" t="str">
        <f>IF(Aanbod!D55&gt;"",AI40-AK40+BB40+BH40+BN40+BU40," ")</f>
        <v xml:space="preserve"> </v>
      </c>
      <c r="BY40" s="35" t="str">
        <f>IF(Aanbod!D55&gt;"",IF((BX40-AF40)&gt;0,0,(BX40-AF40))," ")</f>
        <v xml:space="preserve"> </v>
      </c>
      <c r="BZ40" s="35" t="str">
        <f>IF(Aanbod!D55&gt;"",IF((BX40-AF40)&gt;0,(BX40-AF40),0)," ")</f>
        <v xml:space="preserve"> </v>
      </c>
      <c r="CA40" s="35" t="str">
        <f>IF(Aanbod!D55&gt;"",IF(BZ40&gt;0,(Berekening!H40+BB40)/BX40*BZ40,0)," ")</f>
        <v xml:space="preserve"> </v>
      </c>
      <c r="CB40" s="35" t="str">
        <f>IF(Aanbod!D55&gt;"",IF(BZ40&gt;0,(Berekening!N40+BH40)/BX40*BZ40,0)," ")</f>
        <v xml:space="preserve"> </v>
      </c>
      <c r="CC40" s="35" t="str">
        <f>IF(Aanbod!D55&gt;"",IF(BZ40&gt;0,(Berekening!T40+BN40)/BX40*BZ40,0)," ")</f>
        <v xml:space="preserve"> </v>
      </c>
      <c r="CD40" s="33" t="str">
        <f>IF(Aanbod!D55&gt;"",IF(BZ40&gt;0,Berekening!AA40/BX40*BZ40,0)," ")</f>
        <v xml:space="preserve"> </v>
      </c>
      <c r="CE40" s="35"/>
      <c r="CM40" s="36"/>
      <c r="CN40" s="5"/>
      <c r="CO40" s="5" t="str">
        <f>IF(Aanbod!D55&gt;"",IF(EXACT(BZ40,0),IF(EXACT(AK40,0),IF(EXACT(AE40, "pA"),AH40,IF(EXACT(AE40, "Gvg-A"),AH40,IF(EXACT(AE40, "Gvg"),AH40,0))),0),0)," ")</f>
        <v xml:space="preserve"> </v>
      </c>
      <c r="CP40" s="5" t="str">
        <f>IF(Aanbod!D55&gt;"",IF(EXACT(BZ40,0),IF(EXACT(AK40,0),IF(EXACT(AE40, "pA"),AF40,IF(EXACT(AE40, "Gvg-A"),AF40,IF(EXACT(AE40, "Gvg"),AF40,0))),0),0)," ")</f>
        <v xml:space="preserve"> </v>
      </c>
      <c r="CQ40" s="5" t="str">
        <f>IF(Aanbod!D55&gt;"",IF($CO$203&gt;0,$CN$1/$CO$203*CO40,0)," ")</f>
        <v xml:space="preserve"> </v>
      </c>
      <c r="CR40" s="29" t="str">
        <f>IF(Aanbod!D55&gt;"",IF(CP40&gt;0,CQ40/CP40," ")," ")</f>
        <v xml:space="preserve"> </v>
      </c>
      <c r="CS40" s="5"/>
      <c r="CT40" s="5"/>
      <c r="CU40" s="5" t="str">
        <f>IF(Aanbod!D55&gt;"",IF(EXACT(BZ40,0),IF(EXACT(AK40,0),IF(EXACT(AE40, "pB"),AH40,IF(EXACT(AE40, "Gvg-B"),AH40,IF(EXACT(AE40, "Gvg"),AH40,0))),0),0)," ")</f>
        <v xml:space="preserve"> </v>
      </c>
      <c r="CV40" s="5" t="str">
        <f>IF(Aanbod!D55&gt;"",IF(EXACT(BZ40,0),IF(EXACT(AK40,0),IF(EXACT(AE40, "pB"),AF40,IF(EXACT(AE40, "Gvg-B"),AF40,IF(EXACT(AE40, "Gvg"),AF40,0))),0),0)," ")</f>
        <v xml:space="preserve"> </v>
      </c>
      <c r="CW40" s="9" t="str">
        <f>IF(Aanbod!D55&gt;"",IF($CU$203&gt;0,$CT$1/$CU$203*CU40,0)," ")</f>
        <v xml:space="preserve"> </v>
      </c>
      <c r="CX40" s="10" t="str">
        <f>IF(Aanbod!D55&gt;"",IF(CV40&gt;0,CW40/CV40," ")," ")</f>
        <v xml:space="preserve"> </v>
      </c>
      <c r="CY40" s="26"/>
      <c r="CZ40" s="30"/>
      <c r="DA40" s="31" t="str">
        <f>IF(Aanbod!D55&gt;"",IF(EXACT(BZ40,0),IF(EXACT(AK40,0),IF(EXACT(AE40, "pA"),AH40,IF(EXACT(AE40, "Gvg"),AH40,IF(EXACT(AE40, "Gvg-A"),AH40,IF(EXACT(AE40, "Gvg-B"),AH40,0)))),0),0)," ")</f>
        <v xml:space="preserve"> </v>
      </c>
      <c r="DB40" s="31" t="str">
        <f>IF(Aanbod!D55&gt;"",IF(EXACT(BZ40,0),IF(EXACT(AK40,0),IF(EXACT(AE40, "pA"),AF40,IF(EXACT(AE40, "Gvg"),AF40,IF(EXACT(AE40, "Gvg-A"),AF40,IF(EXACT(AE40, "Gvg-B"),AF40,0)))),0),0)," ")</f>
        <v xml:space="preserve"> </v>
      </c>
      <c r="DC40" s="31" t="str">
        <f>IF(Aanbod!D55&gt;"",IF($DA$203&gt;0,$CZ$1/$DA$203*DA40,0)," ")</f>
        <v xml:space="preserve"> </v>
      </c>
      <c r="DD40" s="29" t="str">
        <f>IF(Aanbod!D55&gt;"",IF(DB40&gt;0,DC40/DB40," ")," ")</f>
        <v xml:space="preserve"> </v>
      </c>
      <c r="DF40" s="26"/>
      <c r="DG40" s="30"/>
      <c r="DH40" s="31" t="str">
        <f>IF(Aanbod!D55&gt;"",IF(EXACT(BZ40,0),IF(EXACT(AK40,0),IF(EXACT(AE40, "pB"),AH40,IF(EXACT(AE40, "Gvg"),AH40,IF(EXACT(AE40, "Gvg-A"),AH40,IF(EXACT(AE40, "Gvg-B"),AH40,0)))),0),0)," ")</f>
        <v xml:space="preserve"> </v>
      </c>
      <c r="DI40" s="31" t="str">
        <f>IF(Aanbod!D55&gt;"",IF(EXACT(BZ40,0),IF(EXACT(AK40,0),IF(EXACT(AE40, "pB"),AF40,IF(EXACT(AE40, "Gvg"),AF40,IF(EXACT(AE40, "Gvg-A"),AF40,IF(EXACT(AE40, "Gvg-B"),AF40,0)))),0),0)," ")</f>
        <v xml:space="preserve"> </v>
      </c>
      <c r="DJ40" s="31" t="str">
        <f>IF(Aanbod!D55&gt;"",IF($DH$203&gt;0,$DG$1/$DH$203*DH40,0)," ")</f>
        <v xml:space="preserve"> </v>
      </c>
      <c r="DK40" s="29" t="str">
        <f>IF(Aanbod!D55&gt;"",IF(DI40&gt;0,DJ40/DI40," ")," ")</f>
        <v xml:space="preserve"> </v>
      </c>
      <c r="DM40" s="37" t="str">
        <f>IF(Aanbod!D55&gt;"",BX40-BZ40+CQ40+CW40+DC40+DJ40," ")</f>
        <v xml:space="preserve"> </v>
      </c>
      <c r="DN40" s="35" t="str">
        <f>IF(Aanbod!D55&gt;"",IF((DM40-AF40)&gt;0,(DM40-AF40),0)," ")</f>
        <v xml:space="preserve"> </v>
      </c>
      <c r="DO40" s="35" t="str">
        <f>IF(Aanbod!D55&gt;"",IF(DN40&gt;0,(Berekening!H40+BB40+CQ40)/DM40*DN40,0)," ")</f>
        <v xml:space="preserve"> </v>
      </c>
      <c r="DP40" s="35" t="str">
        <f>IF(Aanbod!D55&gt;"",IF(DN40&gt;0,(Berekening!N40+BH40+CW40)/DM40*DN40,0)," ")</f>
        <v xml:space="preserve"> </v>
      </c>
      <c r="DQ40" s="35" t="str">
        <f>IF(Aanbod!D55&gt;"",IF(DN40&gt;0,(Berekening!T40+BN40+DC40)/DM40*DN40,0)," ")</f>
        <v xml:space="preserve"> </v>
      </c>
      <c r="DR40" s="33" t="str">
        <f>IF(Aanbod!D55&gt;"",IF(DN40&gt;0,(Berekening!AA40+BU40+DJ40)/DM40*DN40,0)," ")</f>
        <v xml:space="preserve"> </v>
      </c>
      <c r="DS40" s="35"/>
      <c r="DT40" s="38" t="str">
        <f>IF(Aanbod!D55&gt;"",ROUND((DM40-DN40),2)," ")</f>
        <v xml:space="preserve"> </v>
      </c>
      <c r="DU40" s="38" t="str">
        <f>IF(Aanbod!D55&gt;"",IF(DT40=C40,0.01,DT40),"")</f>
        <v/>
      </c>
      <c r="DV40" s="39" t="str">
        <f>IF(Aanbod!D55&gt;"",RANK(DU40,$DU$2:$DU$201) + COUNTIF($DU$2:DU40,DU40) -1," ")</f>
        <v xml:space="preserve"> </v>
      </c>
      <c r="DW40" s="35" t="str">
        <f>IF(Aanbod!D55&gt;"",IF($DV$203&lt;0,IF(DV40&lt;=ABS($DV$203),0.01,0),IF(DV40&lt;=ABS($DV$203),-0.01,0))," ")</f>
        <v xml:space="preserve"> </v>
      </c>
      <c r="DX40" s="35"/>
      <c r="DY40" s="28" t="str">
        <f>IF(Aanbod!D55&gt;"",DT40+DW40," ")</f>
        <v xml:space="preserve"> </v>
      </c>
    </row>
    <row r="41" spans="1:129" x14ac:dyDescent="0.25">
      <c r="A41" s="26" t="str">
        <f>Aanbod!A56</f>
        <v/>
      </c>
      <c r="B41" s="27" t="str">
        <f>IF(Aanbod!D56&gt;"",IF(EXACT(Aanbod!F56, "Preferent"),Aanbod!E56*2,IF(EXACT(Aanbod!F56, "Concurrent"),Aanbod!E56,0))," ")</f>
        <v xml:space="preserve"> </v>
      </c>
      <c r="C41" s="28" t="str">
        <f>IF(Aanbod!E56&gt;0,Aanbod!E56," ")</f>
        <v xml:space="preserve"> </v>
      </c>
      <c r="D41" s="5"/>
      <c r="E41" s="5"/>
      <c r="F41" s="5" t="str">
        <f>IF(Aanbod!D56&gt;"",IF(EXACT(Aanbod!D56, "pA"),Berekening!B41,IF(EXACT(Aanbod!D56, "Gvg-A"),Berekening!B41,IF(EXACT(Aanbod!D56, "Gvg"),Berekening!B41,0)))," ")</f>
        <v xml:space="preserve"> </v>
      </c>
      <c r="G41" s="5" t="str">
        <f>IF(Aanbod!D56&gt;"",IF(EXACT(Aanbod!D56, "pA"),Aanbod!E56,IF(EXACT(Aanbod!D56, "Gvg-A"),Aanbod!E56,IF(EXACT(Aanbod!D56, "Gvg"),Aanbod!E56,0)))," ")</f>
        <v xml:space="preserve"> </v>
      </c>
      <c r="H41" s="5" t="str">
        <f>IF(Aanbod!D56&gt;"",IF($F$203&gt;0,$E$1/$F$203*F41,0)," ")</f>
        <v xml:space="preserve"> </v>
      </c>
      <c r="I41" s="29" t="str">
        <f>IF(Aanbod!D56&gt;"",IF(G41&gt;0,H41/G41," ")," ")</f>
        <v xml:space="preserve"> </v>
      </c>
      <c r="J41" s="5"/>
      <c r="K41" s="5"/>
      <c r="L41" s="5" t="str">
        <f>IF(Aanbod!D56&gt;"",IF(EXACT(Aanbod!D56, "pB"),Berekening!B41,IF(EXACT(Aanbod!D56, "Gvg-B"),Berekening!B41,IF(EXACT(Aanbod!D56, "Gvg"),Berekening!B41,0)))," ")</f>
        <v xml:space="preserve"> </v>
      </c>
      <c r="M41" s="5" t="str">
        <f>IF(Aanbod!D56&gt;"",IF(EXACT(Aanbod!D56, "pB"),Aanbod!E56,IF(EXACT(Aanbod!D56, "Gvg-B"),Aanbod!E56,IF(EXACT(Aanbod!D56, "Gvg"),Aanbod!E56,0)))," ")</f>
        <v xml:space="preserve"> </v>
      </c>
      <c r="N41" s="9" t="str">
        <f>IF(Aanbod!D56&gt;"",IF($L$203&gt;0,$K$1/$L$203*L41,0)," ")</f>
        <v xml:space="preserve"> </v>
      </c>
      <c r="O41" s="10" t="str">
        <f>IF(Aanbod!D56&gt;"",IF(M41&gt;0,N41/M41," ")," ")</f>
        <v xml:space="preserve"> </v>
      </c>
      <c r="P41" s="26"/>
      <c r="Q41" s="30"/>
      <c r="R41" s="31" t="str">
        <f>IF(Aanbod!D56&gt;"",IF(EXACT(Aanbod!D56, "pA"),Berekening!B41,IF(EXACT(Aanbod!D56, "Gvg"),Berekening!B41,IF(EXACT(Aanbod!D56, "Gvg-A"),Berekening!B41,IF(EXACT(Aanbod!D56, "Gvg-B"),Berekening!B41,0))))," ")</f>
        <v xml:space="preserve"> </v>
      </c>
      <c r="S41" s="31" t="str">
        <f>IF(Aanbod!D56&gt;"",IF(EXACT(Aanbod!D56, "pA"),Aanbod!E56,IF(EXACT(Aanbod!D56, "Gvg"),Aanbod!E56,IF(EXACT(Aanbod!D56, "Gvg-A"),Aanbod!E56,IF(EXACT(Aanbod!D56, "Gvg-B"),Aanbod!E56,0))))," ")</f>
        <v xml:space="preserve"> </v>
      </c>
      <c r="T41" s="31" t="str">
        <f>IF(Aanbod!D56&gt;"",IF($R$203&gt;0,$Q$1/$R$203*R41,0)," ")</f>
        <v xml:space="preserve"> </v>
      </c>
      <c r="U41" s="29" t="str">
        <f>IF(Aanbod!D56&gt;"",IF(S41&gt;0,T41/S41," ")," ")</f>
        <v xml:space="preserve"> </v>
      </c>
      <c r="W41" s="26"/>
      <c r="X41" s="30"/>
      <c r="Y41" s="31" t="str">
        <f>IF(Aanbod!D56&gt;"",IF(EXACT(Aanbod!D56, "pB"),Berekening!B41,IF(EXACT(Aanbod!D56, "Gvg"),Berekening!B41,IF(EXACT(Aanbod!D56, "Gvg-A"),Berekening!B41,IF(EXACT(Aanbod!D56, "Gvg-B"),Berekening!B41,0))))," ")</f>
        <v xml:space="preserve"> </v>
      </c>
      <c r="Z41" s="31" t="str">
        <f>IF(Aanbod!D56&gt;"",IF(EXACT(Aanbod!D56, "pB"),Aanbod!E56,IF(EXACT(Aanbod!D56, "Gvg"),Aanbod!E56,IF(EXACT(Aanbod!D56, "Gvg-A"),Aanbod!E56,IF(EXACT(Aanbod!D56, "Gvg-B"),Aanbod!E56,0))))," ")</f>
        <v xml:space="preserve"> </v>
      </c>
      <c r="AA41" s="31" t="str">
        <f>IF(Aanbod!D56&gt;"",IF($Y$203&gt;0,$X$1/$Y$203*Y41,0)," ")</f>
        <v xml:space="preserve"> </v>
      </c>
      <c r="AB41" s="29" t="str">
        <f>IF(Aanbod!D56&gt;"",IF(Z41&gt;0,AA41/Z41," ")," ")</f>
        <v xml:space="preserve"> </v>
      </c>
      <c r="AC41" s="32"/>
      <c r="AD41" s="26" t="str">
        <f>IF(Aanbod!D56&gt;"",ROW(AE41)-1," ")</f>
        <v xml:space="preserve"> </v>
      </c>
      <c r="AE41" t="str">
        <f>IF(Aanbod!D56&gt;"",Aanbod!D56," ")</f>
        <v xml:space="preserve"> </v>
      </c>
      <c r="AF41" s="9" t="str">
        <f>IF(Aanbod!D56&gt;"",Aanbod!E56," ")</f>
        <v xml:space="preserve"> </v>
      </c>
      <c r="AG41" t="str">
        <f>IF(Aanbod!D56&gt;"",Aanbod!F56," ")</f>
        <v xml:space="preserve"> </v>
      </c>
      <c r="AH41" s="33" t="str">
        <f>IF(Aanbod!D56&gt;"",Berekening!B41," ")</f>
        <v xml:space="preserve"> </v>
      </c>
      <c r="AI41" s="34" t="str">
        <f>IF(Aanbod!D56&gt;"",Berekening!H41+Berekening!N41+Berekening!T41+Berekening!AA41," ")</f>
        <v xml:space="preserve"> </v>
      </c>
      <c r="AJ41" s="35" t="str">
        <f>IF(Aanbod!D56&gt;"",IF((AI41-AF41)&gt;0,0,(AI41-AF41))," ")</f>
        <v xml:space="preserve"> </v>
      </c>
      <c r="AK41" s="35" t="str">
        <f>IF(Aanbod!D56&gt;"",IF((AI41-AF41)&gt;0,(AI41-AF41),0)," ")</f>
        <v xml:space="preserve"> </v>
      </c>
      <c r="AL41" s="35" t="str">
        <f>IF(Aanbod!D56&gt;"",IF(AK41&gt;0,Berekening!H41/AI41*AK41,0)," ")</f>
        <v xml:space="preserve"> </v>
      </c>
      <c r="AM41" s="35" t="str">
        <f>IF(Aanbod!D56&gt;"",IF(AK41&gt;0,Berekening!N41/AI41*AK41,0)," ")</f>
        <v xml:space="preserve"> </v>
      </c>
      <c r="AN41" s="35" t="str">
        <f>IF(Aanbod!D56&gt;"",IF(AK41&gt;0,Berekening!T41/AI41*AK41,0)," ")</f>
        <v xml:space="preserve"> </v>
      </c>
      <c r="AO41" s="33" t="str">
        <f>IF(Aanbod!D56&gt;"",IF(AK41&gt;0,Berekening!AA41/AI41*AK41,0)," ")</f>
        <v xml:space="preserve"> </v>
      </c>
      <c r="AX41" s="36"/>
      <c r="AY41" s="5"/>
      <c r="AZ41" s="5" t="str">
        <f>IF(Aanbod!D56&gt;"",IF(EXACT(AK41,0),IF(EXACT(Aanbod!D56, "pA"),Berekening!B41,IF(EXACT(Aanbod!D56, "Gvg-A"),Berekening!B41,IF(EXACT(Aanbod!D56, "Gvg"),Berekening!B41,0))),0)," ")</f>
        <v xml:space="preserve"> </v>
      </c>
      <c r="BA41" s="5" t="str">
        <f>IF(Aanbod!D56&gt;"",IF(EXACT(AK41,0),IF(EXACT(Aanbod!D56, "pA"),Aanbod!E56,IF(EXACT(Aanbod!D56, "Gvg-A"),Aanbod!E56,IF(EXACT(Aanbod!D56, "Gvg"),Aanbod!E56,0))),0)," ")</f>
        <v xml:space="preserve"> </v>
      </c>
      <c r="BB41" s="5" t="str">
        <f>IF(Aanbod!D56&gt;"",IF($AZ$203&gt;0,$AY$1/$AZ$203*AZ41,0)," ")</f>
        <v xml:space="preserve"> </v>
      </c>
      <c r="BC41" s="29" t="str">
        <f>IF(Aanbod!D56&gt;"",IF(BA41&gt;0,BB41/BA41," ")," ")</f>
        <v xml:space="preserve"> </v>
      </c>
      <c r="BD41" s="5"/>
      <c r="BE41" s="5"/>
      <c r="BF41" s="5" t="str">
        <f>IF(Aanbod!D56&gt;"",IF(EXACT(AK41,0),IF(EXACT(Aanbod!D56, "pB"),Berekening!B41,IF(EXACT(Aanbod!D56, "Gvg-B"),Berekening!B41,IF(EXACT(Aanbod!D56, "Gvg"),Berekening!B41,0))),0)," ")</f>
        <v xml:space="preserve"> </v>
      </c>
      <c r="BG41" s="5" t="str">
        <f>IF(Aanbod!D56&gt;"",IF(EXACT(AK41,0),IF(EXACT(Aanbod!D56, "pB"),Aanbod!E56,IF(EXACT(Aanbod!D56, "Gvg-B"),Aanbod!E56,IF(EXACT(Aanbod!D56, "Gvg"),Aanbod!E56,0))),0)," ")</f>
        <v xml:space="preserve"> </v>
      </c>
      <c r="BH41" s="9" t="str">
        <f>IF(Aanbod!D56&gt;"",IF($BF$203&gt;0,$BE$1/$BF$203*BF41,0)," ")</f>
        <v xml:space="preserve"> </v>
      </c>
      <c r="BI41" s="10" t="str">
        <f>IF(Aanbod!D56&gt;"",IF(BG41&gt;0,BH41/BG41," ")," ")</f>
        <v xml:space="preserve"> </v>
      </c>
      <c r="BJ41" s="26"/>
      <c r="BK41" s="30"/>
      <c r="BL41" s="31" t="str">
        <f>IF(Aanbod!D56&gt;"",IF(EXACT(AK41,0),IF(EXACT(Aanbod!D56, "pA"),Berekening!B41,IF(EXACT(Aanbod!D56, "Gvg"),Berekening!B41,IF(EXACT(Aanbod!D56, "Gvg-A"),Berekening!B41,IF(EXACT(Aanbod!D56, "Gvg-B"),Berekening!B41,0)))),0)," ")</f>
        <v xml:space="preserve"> </v>
      </c>
      <c r="BM41" s="31" t="str">
        <f>IF(Aanbod!D56&gt;"",IF(EXACT(AK41,0),IF(EXACT(Aanbod!D56, "pA"),Aanbod!E56,IF(EXACT(Aanbod!D56, "Gvg"),Aanbod!E56,IF(EXACT(Aanbod!D56, "Gvg-A"),Aanbod!E56,IF(EXACT(Aanbod!D56, "Gvg-B"),Aanbod!E56,0)))),0)," ")</f>
        <v xml:space="preserve"> </v>
      </c>
      <c r="BN41" s="31" t="str">
        <f>IF(Aanbod!D56&gt;"",IF($BL$203&gt;0,$BK$1/$BL$203*BL41,0)," ")</f>
        <v xml:space="preserve"> </v>
      </c>
      <c r="BO41" s="29" t="str">
        <f>IF(Aanbod!D56&gt;"",IF(BM41&gt;0,BN41/BM41," ")," ")</f>
        <v xml:space="preserve"> </v>
      </c>
      <c r="BQ41" s="26"/>
      <c r="BR41" s="30"/>
      <c r="BS41" s="31" t="str">
        <f>IF(Aanbod!D56&gt;"",IF(EXACT(AK41,0),IF(EXACT(Aanbod!D56, "pB"),Berekening!B41,IF(EXACT(Aanbod!D56, "Gvg"),Berekening!B41,IF(EXACT(Aanbod!D56, "Gvg-A"),Berekening!B41,IF(EXACT(Aanbod!D56, "Gvg-B"),Berekening!B41,0)))),0)," ")</f>
        <v xml:space="preserve"> </v>
      </c>
      <c r="BT41" s="31" t="str">
        <f>IF(Aanbod!D56&gt;"",IF(EXACT(AK41,0),IF(EXACT(Aanbod!D56, "pB"),Aanbod!E56,IF(EXACT(Aanbod!D56, "Gvg"),Aanbod!E56,IF(EXACT(Aanbod!D56, "Gvg-A"),Aanbod!E56,IF(EXACT(Aanbod!D56, "Gvg-B"),Aanbod!E56,0)))),0)," ")</f>
        <v xml:space="preserve"> </v>
      </c>
      <c r="BU41" s="31" t="str">
        <f>IF(Aanbod!D56&gt;"",IF($BS$203&gt;0,$BR$1/$BS$203*BS41,0)," ")</f>
        <v xml:space="preserve"> </v>
      </c>
      <c r="BV41" s="29" t="str">
        <f>IF(Aanbod!D56&gt;"",IF(BT41&gt;0,BU41/BT41," ")," ")</f>
        <v xml:space="preserve"> </v>
      </c>
      <c r="BX41" s="34" t="str">
        <f>IF(Aanbod!D56&gt;"",AI41-AK41+BB41+BH41+BN41+BU41," ")</f>
        <v xml:space="preserve"> </v>
      </c>
      <c r="BY41" s="35" t="str">
        <f>IF(Aanbod!D56&gt;"",IF((BX41-AF41)&gt;0,0,(BX41-AF41))," ")</f>
        <v xml:space="preserve"> </v>
      </c>
      <c r="BZ41" s="35" t="str">
        <f>IF(Aanbod!D56&gt;"",IF((BX41-AF41)&gt;0,(BX41-AF41),0)," ")</f>
        <v xml:space="preserve"> </v>
      </c>
      <c r="CA41" s="35" t="str">
        <f>IF(Aanbod!D56&gt;"",IF(BZ41&gt;0,(Berekening!H41+BB41)/BX41*BZ41,0)," ")</f>
        <v xml:space="preserve"> </v>
      </c>
      <c r="CB41" s="35" t="str">
        <f>IF(Aanbod!D56&gt;"",IF(BZ41&gt;0,(Berekening!N41+BH41)/BX41*BZ41,0)," ")</f>
        <v xml:space="preserve"> </v>
      </c>
      <c r="CC41" s="35" t="str">
        <f>IF(Aanbod!D56&gt;"",IF(BZ41&gt;0,(Berekening!T41+BN41)/BX41*BZ41,0)," ")</f>
        <v xml:space="preserve"> </v>
      </c>
      <c r="CD41" s="33" t="str">
        <f>IF(Aanbod!D56&gt;"",IF(BZ41&gt;0,Berekening!AA41/BX41*BZ41,0)," ")</f>
        <v xml:space="preserve"> </v>
      </c>
      <c r="CE41" s="35"/>
      <c r="CM41" s="36"/>
      <c r="CN41" s="5"/>
      <c r="CO41" s="5" t="str">
        <f>IF(Aanbod!D56&gt;"",IF(EXACT(BZ41,0),IF(EXACT(AK41,0),IF(EXACT(AE41, "pA"),AH41,IF(EXACT(AE41, "Gvg-A"),AH41,IF(EXACT(AE41, "Gvg"),AH41,0))),0),0)," ")</f>
        <v xml:space="preserve"> </v>
      </c>
      <c r="CP41" s="5" t="str">
        <f>IF(Aanbod!D56&gt;"",IF(EXACT(BZ41,0),IF(EXACT(AK41,0),IF(EXACT(AE41, "pA"),AF41,IF(EXACT(AE41, "Gvg-A"),AF41,IF(EXACT(AE41, "Gvg"),AF41,0))),0),0)," ")</f>
        <v xml:space="preserve"> </v>
      </c>
      <c r="CQ41" s="5" t="str">
        <f>IF(Aanbod!D56&gt;"",IF($CO$203&gt;0,$CN$1/$CO$203*CO41,0)," ")</f>
        <v xml:space="preserve"> </v>
      </c>
      <c r="CR41" s="29" t="str">
        <f>IF(Aanbod!D56&gt;"",IF(CP41&gt;0,CQ41/CP41," ")," ")</f>
        <v xml:space="preserve"> </v>
      </c>
      <c r="CS41" s="5"/>
      <c r="CT41" s="5"/>
      <c r="CU41" s="5" t="str">
        <f>IF(Aanbod!D56&gt;"",IF(EXACT(BZ41,0),IF(EXACT(AK41,0),IF(EXACT(AE41, "pB"),AH41,IF(EXACT(AE41, "Gvg-B"),AH41,IF(EXACT(AE41, "Gvg"),AH41,0))),0),0)," ")</f>
        <v xml:space="preserve"> </v>
      </c>
      <c r="CV41" s="5" t="str">
        <f>IF(Aanbod!D56&gt;"",IF(EXACT(BZ41,0),IF(EXACT(AK41,0),IF(EXACT(AE41, "pB"),AF41,IF(EXACT(AE41, "Gvg-B"),AF41,IF(EXACT(AE41, "Gvg"),AF41,0))),0),0)," ")</f>
        <v xml:space="preserve"> </v>
      </c>
      <c r="CW41" s="9" t="str">
        <f>IF(Aanbod!D56&gt;"",IF($CU$203&gt;0,$CT$1/$CU$203*CU41,0)," ")</f>
        <v xml:space="preserve"> </v>
      </c>
      <c r="CX41" s="10" t="str">
        <f>IF(Aanbod!D56&gt;"",IF(CV41&gt;0,CW41/CV41," ")," ")</f>
        <v xml:space="preserve"> </v>
      </c>
      <c r="CY41" s="26"/>
      <c r="CZ41" s="30"/>
      <c r="DA41" s="31" t="str">
        <f>IF(Aanbod!D56&gt;"",IF(EXACT(BZ41,0),IF(EXACT(AK41,0),IF(EXACT(AE41, "pA"),AH41,IF(EXACT(AE41, "Gvg"),AH41,IF(EXACT(AE41, "Gvg-A"),AH41,IF(EXACT(AE41, "Gvg-B"),AH41,0)))),0),0)," ")</f>
        <v xml:space="preserve"> </v>
      </c>
      <c r="DB41" s="31" t="str">
        <f>IF(Aanbod!D56&gt;"",IF(EXACT(BZ41,0),IF(EXACT(AK41,0),IF(EXACT(AE41, "pA"),AF41,IF(EXACT(AE41, "Gvg"),AF41,IF(EXACT(AE41, "Gvg-A"),AF41,IF(EXACT(AE41, "Gvg-B"),AF41,0)))),0),0)," ")</f>
        <v xml:space="preserve"> </v>
      </c>
      <c r="DC41" s="31" t="str">
        <f>IF(Aanbod!D56&gt;"",IF($DA$203&gt;0,$CZ$1/$DA$203*DA41,0)," ")</f>
        <v xml:space="preserve"> </v>
      </c>
      <c r="DD41" s="29" t="str">
        <f>IF(Aanbod!D56&gt;"",IF(DB41&gt;0,DC41/DB41," ")," ")</f>
        <v xml:space="preserve"> </v>
      </c>
      <c r="DF41" s="26"/>
      <c r="DG41" s="30"/>
      <c r="DH41" s="31" t="str">
        <f>IF(Aanbod!D56&gt;"",IF(EXACT(BZ41,0),IF(EXACT(AK41,0),IF(EXACT(AE41, "pB"),AH41,IF(EXACT(AE41, "Gvg"),AH41,IF(EXACT(AE41, "Gvg-A"),AH41,IF(EXACT(AE41, "Gvg-B"),AH41,0)))),0),0)," ")</f>
        <v xml:space="preserve"> </v>
      </c>
      <c r="DI41" s="31" t="str">
        <f>IF(Aanbod!D56&gt;"",IF(EXACT(BZ41,0),IF(EXACT(AK41,0),IF(EXACT(AE41, "pB"),AF41,IF(EXACT(AE41, "Gvg"),AF41,IF(EXACT(AE41, "Gvg-A"),AF41,IF(EXACT(AE41, "Gvg-B"),AF41,0)))),0),0)," ")</f>
        <v xml:space="preserve"> </v>
      </c>
      <c r="DJ41" s="31" t="str">
        <f>IF(Aanbod!D56&gt;"",IF($DH$203&gt;0,$DG$1/$DH$203*DH41,0)," ")</f>
        <v xml:space="preserve"> </v>
      </c>
      <c r="DK41" s="29" t="str">
        <f>IF(Aanbod!D56&gt;"",IF(DI41&gt;0,DJ41/DI41," ")," ")</f>
        <v xml:space="preserve"> </v>
      </c>
      <c r="DM41" s="37" t="str">
        <f>IF(Aanbod!D56&gt;"",BX41-BZ41+CQ41+CW41+DC41+DJ41," ")</f>
        <v xml:space="preserve"> </v>
      </c>
      <c r="DN41" s="35" t="str">
        <f>IF(Aanbod!D56&gt;"",IF((DM41-AF41)&gt;0,(DM41-AF41),0)," ")</f>
        <v xml:space="preserve"> </v>
      </c>
      <c r="DO41" s="35" t="str">
        <f>IF(Aanbod!D56&gt;"",IF(DN41&gt;0,(Berekening!H41+BB41+CQ41)/DM41*DN41,0)," ")</f>
        <v xml:space="preserve"> </v>
      </c>
      <c r="DP41" s="35" t="str">
        <f>IF(Aanbod!D56&gt;"",IF(DN41&gt;0,(Berekening!N41+BH41+CW41)/DM41*DN41,0)," ")</f>
        <v xml:space="preserve"> </v>
      </c>
      <c r="DQ41" s="35" t="str">
        <f>IF(Aanbod!D56&gt;"",IF(DN41&gt;0,(Berekening!T41+BN41+DC41)/DM41*DN41,0)," ")</f>
        <v xml:space="preserve"> </v>
      </c>
      <c r="DR41" s="33" t="str">
        <f>IF(Aanbod!D56&gt;"",IF(DN41&gt;0,(Berekening!AA41+BU41+DJ41)/DM41*DN41,0)," ")</f>
        <v xml:space="preserve"> </v>
      </c>
      <c r="DS41" s="35"/>
      <c r="DT41" s="38" t="str">
        <f>IF(Aanbod!D56&gt;"",ROUND((DM41-DN41),2)," ")</f>
        <v xml:space="preserve"> </v>
      </c>
      <c r="DU41" s="38" t="str">
        <f>IF(Aanbod!D56&gt;"",IF(DT41=C41,0.01,DT41),"")</f>
        <v/>
      </c>
      <c r="DV41" s="39" t="str">
        <f>IF(Aanbod!D56&gt;"",RANK(DU41,$DU$2:$DU$201) + COUNTIF($DU$2:DU41,DU41) -1," ")</f>
        <v xml:space="preserve"> </v>
      </c>
      <c r="DW41" s="35" t="str">
        <f>IF(Aanbod!D56&gt;"",IF($DV$203&lt;0,IF(DV41&lt;=ABS($DV$203),0.01,0),IF(DV41&lt;=ABS($DV$203),-0.01,0))," ")</f>
        <v xml:space="preserve"> </v>
      </c>
      <c r="DX41" s="35"/>
      <c r="DY41" s="28" t="str">
        <f>IF(Aanbod!D56&gt;"",DT41+DW41," ")</f>
        <v xml:space="preserve"> </v>
      </c>
    </row>
    <row r="42" spans="1:129" x14ac:dyDescent="0.25">
      <c r="A42" s="26" t="str">
        <f>Aanbod!A57</f>
        <v/>
      </c>
      <c r="B42" s="27" t="str">
        <f>IF(Aanbod!D57&gt;"",IF(EXACT(Aanbod!F57, "Preferent"),Aanbod!E57*2,IF(EXACT(Aanbod!F57, "Concurrent"),Aanbod!E57,0))," ")</f>
        <v xml:space="preserve"> </v>
      </c>
      <c r="C42" s="28" t="str">
        <f>IF(Aanbod!E57&gt;0,Aanbod!E57," ")</f>
        <v xml:space="preserve"> </v>
      </c>
      <c r="D42" s="5"/>
      <c r="E42" s="5"/>
      <c r="F42" s="5" t="str">
        <f>IF(Aanbod!D57&gt;"",IF(EXACT(Aanbod!D57, "pA"),Berekening!B42,IF(EXACT(Aanbod!D57, "Gvg-A"),Berekening!B42,IF(EXACT(Aanbod!D57, "Gvg"),Berekening!B42,0)))," ")</f>
        <v xml:space="preserve"> </v>
      </c>
      <c r="G42" s="5" t="str">
        <f>IF(Aanbod!D57&gt;"",IF(EXACT(Aanbod!D57, "pA"),Aanbod!E57,IF(EXACT(Aanbod!D57, "Gvg-A"),Aanbod!E57,IF(EXACT(Aanbod!D57, "Gvg"),Aanbod!E57,0)))," ")</f>
        <v xml:space="preserve"> </v>
      </c>
      <c r="H42" s="5" t="str">
        <f>IF(Aanbod!D57&gt;"",IF($F$203&gt;0,$E$1/$F$203*F42,0)," ")</f>
        <v xml:space="preserve"> </v>
      </c>
      <c r="I42" s="29" t="str">
        <f>IF(Aanbod!D57&gt;"",IF(G42&gt;0,H42/G42," ")," ")</f>
        <v xml:space="preserve"> </v>
      </c>
      <c r="J42" s="5"/>
      <c r="K42" s="5"/>
      <c r="L42" s="5" t="str">
        <f>IF(Aanbod!D57&gt;"",IF(EXACT(Aanbod!D57, "pB"),Berekening!B42,IF(EXACT(Aanbod!D57, "Gvg-B"),Berekening!B42,IF(EXACT(Aanbod!D57, "Gvg"),Berekening!B42,0)))," ")</f>
        <v xml:space="preserve"> </v>
      </c>
      <c r="M42" s="5" t="str">
        <f>IF(Aanbod!D57&gt;"",IF(EXACT(Aanbod!D57, "pB"),Aanbod!E57,IF(EXACT(Aanbod!D57, "Gvg-B"),Aanbod!E57,IF(EXACT(Aanbod!D57, "Gvg"),Aanbod!E57,0)))," ")</f>
        <v xml:space="preserve"> </v>
      </c>
      <c r="N42" s="9" t="str">
        <f>IF(Aanbod!D57&gt;"",IF($L$203&gt;0,$K$1/$L$203*L42,0)," ")</f>
        <v xml:space="preserve"> </v>
      </c>
      <c r="O42" s="10" t="str">
        <f>IF(Aanbod!D57&gt;"",IF(M42&gt;0,N42/M42," ")," ")</f>
        <v xml:space="preserve"> </v>
      </c>
      <c r="P42" s="26"/>
      <c r="Q42" s="30"/>
      <c r="R42" s="31" t="str">
        <f>IF(Aanbod!D57&gt;"",IF(EXACT(Aanbod!D57, "pA"),Berekening!B42,IF(EXACT(Aanbod!D57, "Gvg"),Berekening!B42,IF(EXACT(Aanbod!D57, "Gvg-A"),Berekening!B42,IF(EXACT(Aanbod!D57, "Gvg-B"),Berekening!B42,0))))," ")</f>
        <v xml:space="preserve"> </v>
      </c>
      <c r="S42" s="31" t="str">
        <f>IF(Aanbod!D57&gt;"",IF(EXACT(Aanbod!D57, "pA"),Aanbod!E57,IF(EXACT(Aanbod!D57, "Gvg"),Aanbod!E57,IF(EXACT(Aanbod!D57, "Gvg-A"),Aanbod!E57,IF(EXACT(Aanbod!D57, "Gvg-B"),Aanbod!E57,0))))," ")</f>
        <v xml:space="preserve"> </v>
      </c>
      <c r="T42" s="31" t="str">
        <f>IF(Aanbod!D57&gt;"",IF($R$203&gt;0,$Q$1/$R$203*R42,0)," ")</f>
        <v xml:space="preserve"> </v>
      </c>
      <c r="U42" s="29" t="str">
        <f>IF(Aanbod!D57&gt;"",IF(S42&gt;0,T42/S42," ")," ")</f>
        <v xml:space="preserve"> </v>
      </c>
      <c r="W42" s="26"/>
      <c r="X42" s="30"/>
      <c r="Y42" s="31" t="str">
        <f>IF(Aanbod!D57&gt;"",IF(EXACT(Aanbod!D57, "pB"),Berekening!B42,IF(EXACT(Aanbod!D57, "Gvg"),Berekening!B42,IF(EXACT(Aanbod!D57, "Gvg-A"),Berekening!B42,IF(EXACT(Aanbod!D57, "Gvg-B"),Berekening!B42,0))))," ")</f>
        <v xml:space="preserve"> </v>
      </c>
      <c r="Z42" s="31" t="str">
        <f>IF(Aanbod!D57&gt;"",IF(EXACT(Aanbod!D57, "pB"),Aanbod!E57,IF(EXACT(Aanbod!D57, "Gvg"),Aanbod!E57,IF(EXACT(Aanbod!D57, "Gvg-A"),Aanbod!E57,IF(EXACT(Aanbod!D57, "Gvg-B"),Aanbod!E57,0))))," ")</f>
        <v xml:space="preserve"> </v>
      </c>
      <c r="AA42" s="31" t="str">
        <f>IF(Aanbod!D57&gt;"",IF($Y$203&gt;0,$X$1/$Y$203*Y42,0)," ")</f>
        <v xml:space="preserve"> </v>
      </c>
      <c r="AB42" s="29" t="str">
        <f>IF(Aanbod!D57&gt;"",IF(Z42&gt;0,AA42/Z42," ")," ")</f>
        <v xml:space="preserve"> </v>
      </c>
      <c r="AC42" s="32"/>
      <c r="AD42" s="26" t="str">
        <f>IF(Aanbod!D57&gt;"",ROW(AE42)-1," ")</f>
        <v xml:space="preserve"> </v>
      </c>
      <c r="AE42" t="str">
        <f>IF(Aanbod!D57&gt;"",Aanbod!D57," ")</f>
        <v xml:space="preserve"> </v>
      </c>
      <c r="AF42" s="9" t="str">
        <f>IF(Aanbod!D57&gt;"",Aanbod!E57," ")</f>
        <v xml:space="preserve"> </v>
      </c>
      <c r="AG42" t="str">
        <f>IF(Aanbod!D57&gt;"",Aanbod!F57," ")</f>
        <v xml:space="preserve"> </v>
      </c>
      <c r="AH42" s="33" t="str">
        <f>IF(Aanbod!D57&gt;"",Berekening!B42," ")</f>
        <v xml:space="preserve"> </v>
      </c>
      <c r="AI42" s="34" t="str">
        <f>IF(Aanbod!D57&gt;"",Berekening!H42+Berekening!N42+Berekening!T42+Berekening!AA42," ")</f>
        <v xml:space="preserve"> </v>
      </c>
      <c r="AJ42" s="35" t="str">
        <f>IF(Aanbod!D57&gt;"",IF((AI42-AF42)&gt;0,0,(AI42-AF42))," ")</f>
        <v xml:space="preserve"> </v>
      </c>
      <c r="AK42" s="35" t="str">
        <f>IF(Aanbod!D57&gt;"",IF((AI42-AF42)&gt;0,(AI42-AF42),0)," ")</f>
        <v xml:space="preserve"> </v>
      </c>
      <c r="AL42" s="35" t="str">
        <f>IF(Aanbod!D57&gt;"",IF(AK42&gt;0,Berekening!H42/AI42*AK42,0)," ")</f>
        <v xml:space="preserve"> </v>
      </c>
      <c r="AM42" s="35" t="str">
        <f>IF(Aanbod!D57&gt;"",IF(AK42&gt;0,Berekening!N42/AI42*AK42,0)," ")</f>
        <v xml:space="preserve"> </v>
      </c>
      <c r="AN42" s="35" t="str">
        <f>IF(Aanbod!D57&gt;"",IF(AK42&gt;0,Berekening!T42/AI42*AK42,0)," ")</f>
        <v xml:space="preserve"> </v>
      </c>
      <c r="AO42" s="33" t="str">
        <f>IF(Aanbod!D57&gt;"",IF(AK42&gt;0,Berekening!AA42/AI42*AK42,0)," ")</f>
        <v xml:space="preserve"> </v>
      </c>
      <c r="AX42" s="36"/>
      <c r="AY42" s="5"/>
      <c r="AZ42" s="5" t="str">
        <f>IF(Aanbod!D57&gt;"",IF(EXACT(AK42,0),IF(EXACT(Aanbod!D57, "pA"),Berekening!B42,IF(EXACT(Aanbod!D57, "Gvg-A"),Berekening!B42,IF(EXACT(Aanbod!D57, "Gvg"),Berekening!B42,0))),0)," ")</f>
        <v xml:space="preserve"> </v>
      </c>
      <c r="BA42" s="5" t="str">
        <f>IF(Aanbod!D57&gt;"",IF(EXACT(AK42,0),IF(EXACT(Aanbod!D57, "pA"),Aanbod!E57,IF(EXACT(Aanbod!D57, "Gvg-A"),Aanbod!E57,IF(EXACT(Aanbod!D57, "Gvg"),Aanbod!E57,0))),0)," ")</f>
        <v xml:space="preserve"> </v>
      </c>
      <c r="BB42" s="5" t="str">
        <f>IF(Aanbod!D57&gt;"",IF($AZ$203&gt;0,$AY$1/$AZ$203*AZ42,0)," ")</f>
        <v xml:space="preserve"> </v>
      </c>
      <c r="BC42" s="29" t="str">
        <f>IF(Aanbod!D57&gt;"",IF(BA42&gt;0,BB42/BA42," ")," ")</f>
        <v xml:space="preserve"> </v>
      </c>
      <c r="BD42" s="5"/>
      <c r="BE42" s="5"/>
      <c r="BF42" s="5" t="str">
        <f>IF(Aanbod!D57&gt;"",IF(EXACT(AK42,0),IF(EXACT(Aanbod!D57, "pB"),Berekening!B42,IF(EXACT(Aanbod!D57, "Gvg-B"),Berekening!B42,IF(EXACT(Aanbod!D57, "Gvg"),Berekening!B42,0))),0)," ")</f>
        <v xml:space="preserve"> </v>
      </c>
      <c r="BG42" s="5" t="str">
        <f>IF(Aanbod!D57&gt;"",IF(EXACT(AK42,0),IF(EXACT(Aanbod!D57, "pB"),Aanbod!E57,IF(EXACT(Aanbod!D57, "Gvg-B"),Aanbod!E57,IF(EXACT(Aanbod!D57, "Gvg"),Aanbod!E57,0))),0)," ")</f>
        <v xml:space="preserve"> </v>
      </c>
      <c r="BH42" s="9" t="str">
        <f>IF(Aanbod!D57&gt;"",IF($BF$203&gt;0,$BE$1/$BF$203*BF42,0)," ")</f>
        <v xml:space="preserve"> </v>
      </c>
      <c r="BI42" s="10" t="str">
        <f>IF(Aanbod!D57&gt;"",IF(BG42&gt;0,BH42/BG42," ")," ")</f>
        <v xml:space="preserve"> </v>
      </c>
      <c r="BJ42" s="26"/>
      <c r="BK42" s="30"/>
      <c r="BL42" s="31" t="str">
        <f>IF(Aanbod!D57&gt;"",IF(EXACT(AK42,0),IF(EXACT(Aanbod!D57, "pA"),Berekening!B42,IF(EXACT(Aanbod!D57, "Gvg"),Berekening!B42,IF(EXACT(Aanbod!D57, "Gvg-A"),Berekening!B42,IF(EXACT(Aanbod!D57, "Gvg-B"),Berekening!B42,0)))),0)," ")</f>
        <v xml:space="preserve"> </v>
      </c>
      <c r="BM42" s="31" t="str">
        <f>IF(Aanbod!D57&gt;"",IF(EXACT(AK42,0),IF(EXACT(Aanbod!D57, "pA"),Aanbod!E57,IF(EXACT(Aanbod!D57, "Gvg"),Aanbod!E57,IF(EXACT(Aanbod!D57, "Gvg-A"),Aanbod!E57,IF(EXACT(Aanbod!D57, "Gvg-B"),Aanbod!E57,0)))),0)," ")</f>
        <v xml:space="preserve"> </v>
      </c>
      <c r="BN42" s="31" t="str">
        <f>IF(Aanbod!D57&gt;"",IF($BL$203&gt;0,$BK$1/$BL$203*BL42,0)," ")</f>
        <v xml:space="preserve"> </v>
      </c>
      <c r="BO42" s="29" t="str">
        <f>IF(Aanbod!D57&gt;"",IF(BM42&gt;0,BN42/BM42," ")," ")</f>
        <v xml:space="preserve"> </v>
      </c>
      <c r="BQ42" s="26"/>
      <c r="BR42" s="30"/>
      <c r="BS42" s="31" t="str">
        <f>IF(Aanbod!D57&gt;"",IF(EXACT(AK42,0),IF(EXACT(Aanbod!D57, "pB"),Berekening!B42,IF(EXACT(Aanbod!D57, "Gvg"),Berekening!B42,IF(EXACT(Aanbod!D57, "Gvg-A"),Berekening!B42,IF(EXACT(Aanbod!D57, "Gvg-B"),Berekening!B42,0)))),0)," ")</f>
        <v xml:space="preserve"> </v>
      </c>
      <c r="BT42" s="31" t="str">
        <f>IF(Aanbod!D57&gt;"",IF(EXACT(AK42,0),IF(EXACT(Aanbod!D57, "pB"),Aanbod!E57,IF(EXACT(Aanbod!D57, "Gvg"),Aanbod!E57,IF(EXACT(Aanbod!D57, "Gvg-A"),Aanbod!E57,IF(EXACT(Aanbod!D57, "Gvg-B"),Aanbod!E57,0)))),0)," ")</f>
        <v xml:space="preserve"> </v>
      </c>
      <c r="BU42" s="31" t="str">
        <f>IF(Aanbod!D57&gt;"",IF($BS$203&gt;0,$BR$1/$BS$203*BS42,0)," ")</f>
        <v xml:space="preserve"> </v>
      </c>
      <c r="BV42" s="29" t="str">
        <f>IF(Aanbod!D57&gt;"",IF(BT42&gt;0,BU42/BT42," ")," ")</f>
        <v xml:space="preserve"> </v>
      </c>
      <c r="BX42" s="34" t="str">
        <f>IF(Aanbod!D57&gt;"",AI42-AK42+BB42+BH42+BN42+BU42," ")</f>
        <v xml:space="preserve"> </v>
      </c>
      <c r="BY42" s="35" t="str">
        <f>IF(Aanbod!D57&gt;"",IF((BX42-AF42)&gt;0,0,(BX42-AF42))," ")</f>
        <v xml:space="preserve"> </v>
      </c>
      <c r="BZ42" s="35" t="str">
        <f>IF(Aanbod!D57&gt;"",IF((BX42-AF42)&gt;0,(BX42-AF42),0)," ")</f>
        <v xml:space="preserve"> </v>
      </c>
      <c r="CA42" s="35" t="str">
        <f>IF(Aanbod!D57&gt;"",IF(BZ42&gt;0,(Berekening!H42+BB42)/BX42*BZ42,0)," ")</f>
        <v xml:space="preserve"> </v>
      </c>
      <c r="CB42" s="35" t="str">
        <f>IF(Aanbod!D57&gt;"",IF(BZ42&gt;0,(Berekening!N42+BH42)/BX42*BZ42,0)," ")</f>
        <v xml:space="preserve"> </v>
      </c>
      <c r="CC42" s="35" t="str">
        <f>IF(Aanbod!D57&gt;"",IF(BZ42&gt;0,(Berekening!T42+BN42)/BX42*BZ42,0)," ")</f>
        <v xml:space="preserve"> </v>
      </c>
      <c r="CD42" s="33" t="str">
        <f>IF(Aanbod!D57&gt;"",IF(BZ42&gt;0,Berekening!AA42/BX42*BZ42,0)," ")</f>
        <v xml:space="preserve"> </v>
      </c>
      <c r="CE42" s="35"/>
      <c r="CM42" s="36"/>
      <c r="CN42" s="5"/>
      <c r="CO42" s="5" t="str">
        <f>IF(Aanbod!D57&gt;"",IF(EXACT(BZ42,0),IF(EXACT(AK42,0),IF(EXACT(AE42, "pA"),AH42,IF(EXACT(AE42, "Gvg-A"),AH42,IF(EXACT(AE42, "Gvg"),AH42,0))),0),0)," ")</f>
        <v xml:space="preserve"> </v>
      </c>
      <c r="CP42" s="5" t="str">
        <f>IF(Aanbod!D57&gt;"",IF(EXACT(BZ42,0),IF(EXACT(AK42,0),IF(EXACT(AE42, "pA"),AF42,IF(EXACT(AE42, "Gvg-A"),AF42,IF(EXACT(AE42, "Gvg"),AF42,0))),0),0)," ")</f>
        <v xml:space="preserve"> </v>
      </c>
      <c r="CQ42" s="5" t="str">
        <f>IF(Aanbod!D57&gt;"",IF($CO$203&gt;0,$CN$1/$CO$203*CO42,0)," ")</f>
        <v xml:space="preserve"> </v>
      </c>
      <c r="CR42" s="29" t="str">
        <f>IF(Aanbod!D57&gt;"",IF(CP42&gt;0,CQ42/CP42," ")," ")</f>
        <v xml:space="preserve"> </v>
      </c>
      <c r="CS42" s="5"/>
      <c r="CT42" s="5"/>
      <c r="CU42" s="5" t="str">
        <f>IF(Aanbod!D57&gt;"",IF(EXACT(BZ42,0),IF(EXACT(AK42,0),IF(EXACT(AE42, "pB"),AH42,IF(EXACT(AE42, "Gvg-B"),AH42,IF(EXACT(AE42, "Gvg"),AH42,0))),0),0)," ")</f>
        <v xml:space="preserve"> </v>
      </c>
      <c r="CV42" s="5" t="str">
        <f>IF(Aanbod!D57&gt;"",IF(EXACT(BZ42,0),IF(EXACT(AK42,0),IF(EXACT(AE42, "pB"),AF42,IF(EXACT(AE42, "Gvg-B"),AF42,IF(EXACT(AE42, "Gvg"),AF42,0))),0),0)," ")</f>
        <v xml:space="preserve"> </v>
      </c>
      <c r="CW42" s="9" t="str">
        <f>IF(Aanbod!D57&gt;"",IF($CU$203&gt;0,$CT$1/$CU$203*CU42,0)," ")</f>
        <v xml:space="preserve"> </v>
      </c>
      <c r="CX42" s="10" t="str">
        <f>IF(Aanbod!D57&gt;"",IF(CV42&gt;0,CW42/CV42," ")," ")</f>
        <v xml:space="preserve"> </v>
      </c>
      <c r="CY42" s="26"/>
      <c r="CZ42" s="30"/>
      <c r="DA42" s="31" t="str">
        <f>IF(Aanbod!D57&gt;"",IF(EXACT(BZ42,0),IF(EXACT(AK42,0),IF(EXACT(AE42, "pA"),AH42,IF(EXACT(AE42, "Gvg"),AH42,IF(EXACT(AE42, "Gvg-A"),AH42,IF(EXACT(AE42, "Gvg-B"),AH42,0)))),0),0)," ")</f>
        <v xml:space="preserve"> </v>
      </c>
      <c r="DB42" s="31" t="str">
        <f>IF(Aanbod!D57&gt;"",IF(EXACT(BZ42,0),IF(EXACT(AK42,0),IF(EXACT(AE42, "pA"),AF42,IF(EXACT(AE42, "Gvg"),AF42,IF(EXACT(AE42, "Gvg-A"),AF42,IF(EXACT(AE42, "Gvg-B"),AF42,0)))),0),0)," ")</f>
        <v xml:space="preserve"> </v>
      </c>
      <c r="DC42" s="31" t="str">
        <f>IF(Aanbod!D57&gt;"",IF($DA$203&gt;0,$CZ$1/$DA$203*DA42,0)," ")</f>
        <v xml:space="preserve"> </v>
      </c>
      <c r="DD42" s="29" t="str">
        <f>IF(Aanbod!D57&gt;"",IF(DB42&gt;0,DC42/DB42," ")," ")</f>
        <v xml:space="preserve"> </v>
      </c>
      <c r="DF42" s="26"/>
      <c r="DG42" s="30"/>
      <c r="DH42" s="31" t="str">
        <f>IF(Aanbod!D57&gt;"",IF(EXACT(BZ42,0),IF(EXACT(AK42,0),IF(EXACT(AE42, "pB"),AH42,IF(EXACT(AE42, "Gvg"),AH42,IF(EXACT(AE42, "Gvg-A"),AH42,IF(EXACT(AE42, "Gvg-B"),AH42,0)))),0),0)," ")</f>
        <v xml:space="preserve"> </v>
      </c>
      <c r="DI42" s="31" t="str">
        <f>IF(Aanbod!D57&gt;"",IF(EXACT(BZ42,0),IF(EXACT(AK42,0),IF(EXACT(AE42, "pB"),AF42,IF(EXACT(AE42, "Gvg"),AF42,IF(EXACT(AE42, "Gvg-A"),AF42,IF(EXACT(AE42, "Gvg-B"),AF42,0)))),0),0)," ")</f>
        <v xml:space="preserve"> </v>
      </c>
      <c r="DJ42" s="31" t="str">
        <f>IF(Aanbod!D57&gt;"",IF($DH$203&gt;0,$DG$1/$DH$203*DH42,0)," ")</f>
        <v xml:space="preserve"> </v>
      </c>
      <c r="DK42" s="29" t="str">
        <f>IF(Aanbod!D57&gt;"",IF(DI42&gt;0,DJ42/DI42," ")," ")</f>
        <v xml:space="preserve"> </v>
      </c>
      <c r="DM42" s="37" t="str">
        <f>IF(Aanbod!D57&gt;"",BX42-BZ42+CQ42+CW42+DC42+DJ42," ")</f>
        <v xml:space="preserve"> </v>
      </c>
      <c r="DN42" s="35" t="str">
        <f>IF(Aanbod!D57&gt;"",IF((DM42-AF42)&gt;0,(DM42-AF42),0)," ")</f>
        <v xml:space="preserve"> </v>
      </c>
      <c r="DO42" s="35" t="str">
        <f>IF(Aanbod!D57&gt;"",IF(DN42&gt;0,(Berekening!H42+BB42+CQ42)/DM42*DN42,0)," ")</f>
        <v xml:space="preserve"> </v>
      </c>
      <c r="DP42" s="35" t="str">
        <f>IF(Aanbod!D57&gt;"",IF(DN42&gt;0,(Berekening!N42+BH42+CW42)/DM42*DN42,0)," ")</f>
        <v xml:space="preserve"> </v>
      </c>
      <c r="DQ42" s="35" t="str">
        <f>IF(Aanbod!D57&gt;"",IF(DN42&gt;0,(Berekening!T42+BN42+DC42)/DM42*DN42,0)," ")</f>
        <v xml:space="preserve"> </v>
      </c>
      <c r="DR42" s="33" t="str">
        <f>IF(Aanbod!D57&gt;"",IF(DN42&gt;0,(Berekening!AA42+BU42+DJ42)/DM42*DN42,0)," ")</f>
        <v xml:space="preserve"> </v>
      </c>
      <c r="DS42" s="35"/>
      <c r="DT42" s="38" t="str">
        <f>IF(Aanbod!D57&gt;"",ROUND((DM42-DN42),2)," ")</f>
        <v xml:space="preserve"> </v>
      </c>
      <c r="DU42" s="38" t="str">
        <f>IF(Aanbod!D57&gt;"",IF(DT42=C42,0.01,DT42),"")</f>
        <v/>
      </c>
      <c r="DV42" s="39" t="str">
        <f>IF(Aanbod!D57&gt;"",RANK(DU42,$DU$2:$DU$201) + COUNTIF($DU$2:DU42,DU42) -1," ")</f>
        <v xml:space="preserve"> </v>
      </c>
      <c r="DW42" s="35" t="str">
        <f>IF(Aanbod!D57&gt;"",IF($DV$203&lt;0,IF(DV42&lt;=ABS($DV$203),0.01,0),IF(DV42&lt;=ABS($DV$203),-0.01,0))," ")</f>
        <v xml:space="preserve"> </v>
      </c>
      <c r="DX42" s="35"/>
      <c r="DY42" s="28" t="str">
        <f>IF(Aanbod!D57&gt;"",DT42+DW42," ")</f>
        <v xml:space="preserve"> </v>
      </c>
    </row>
    <row r="43" spans="1:129" x14ac:dyDescent="0.25">
      <c r="A43" s="26" t="str">
        <f>Aanbod!A58</f>
        <v/>
      </c>
      <c r="B43" s="27" t="str">
        <f>IF(Aanbod!D58&gt;"",IF(EXACT(Aanbod!F58, "Preferent"),Aanbod!E58*2,IF(EXACT(Aanbod!F58, "Concurrent"),Aanbod!E58,0))," ")</f>
        <v xml:space="preserve"> </v>
      </c>
      <c r="C43" s="28" t="str">
        <f>IF(Aanbod!E58&gt;0,Aanbod!E58," ")</f>
        <v xml:space="preserve"> </v>
      </c>
      <c r="D43" s="5"/>
      <c r="E43" s="5"/>
      <c r="F43" s="5" t="str">
        <f>IF(Aanbod!D58&gt;"",IF(EXACT(Aanbod!D58, "pA"),Berekening!B43,IF(EXACT(Aanbod!D58, "Gvg-A"),Berekening!B43,IF(EXACT(Aanbod!D58, "Gvg"),Berekening!B43,0)))," ")</f>
        <v xml:space="preserve"> </v>
      </c>
      <c r="G43" s="5" t="str">
        <f>IF(Aanbod!D58&gt;"",IF(EXACT(Aanbod!D58, "pA"),Aanbod!E58,IF(EXACT(Aanbod!D58, "Gvg-A"),Aanbod!E58,IF(EXACT(Aanbod!D58, "Gvg"),Aanbod!E58,0)))," ")</f>
        <v xml:space="preserve"> </v>
      </c>
      <c r="H43" s="5" t="str">
        <f>IF(Aanbod!D58&gt;"",IF($F$203&gt;0,$E$1/$F$203*F43,0)," ")</f>
        <v xml:space="preserve"> </v>
      </c>
      <c r="I43" s="29" t="str">
        <f>IF(Aanbod!D58&gt;"",IF(G43&gt;0,H43/G43," ")," ")</f>
        <v xml:space="preserve"> </v>
      </c>
      <c r="J43" s="5"/>
      <c r="K43" s="5"/>
      <c r="L43" s="5" t="str">
        <f>IF(Aanbod!D58&gt;"",IF(EXACT(Aanbod!D58, "pB"),Berekening!B43,IF(EXACT(Aanbod!D58, "Gvg-B"),Berekening!B43,IF(EXACT(Aanbod!D58, "Gvg"),Berekening!B43,0)))," ")</f>
        <v xml:space="preserve"> </v>
      </c>
      <c r="M43" s="5" t="str">
        <f>IF(Aanbod!D58&gt;"",IF(EXACT(Aanbod!D58, "pB"),Aanbod!E58,IF(EXACT(Aanbod!D58, "Gvg-B"),Aanbod!E58,IF(EXACT(Aanbod!D58, "Gvg"),Aanbod!E58,0)))," ")</f>
        <v xml:space="preserve"> </v>
      </c>
      <c r="N43" s="9" t="str">
        <f>IF(Aanbod!D58&gt;"",IF($L$203&gt;0,$K$1/$L$203*L43,0)," ")</f>
        <v xml:space="preserve"> </v>
      </c>
      <c r="O43" s="10" t="str">
        <f>IF(Aanbod!D58&gt;"",IF(M43&gt;0,N43/M43," ")," ")</f>
        <v xml:space="preserve"> </v>
      </c>
      <c r="P43" s="26"/>
      <c r="Q43" s="30"/>
      <c r="R43" s="31" t="str">
        <f>IF(Aanbod!D58&gt;"",IF(EXACT(Aanbod!D58, "pA"),Berekening!B43,IF(EXACT(Aanbod!D58, "Gvg"),Berekening!B43,IF(EXACT(Aanbod!D58, "Gvg-A"),Berekening!B43,IF(EXACT(Aanbod!D58, "Gvg-B"),Berekening!B43,0))))," ")</f>
        <v xml:space="preserve"> </v>
      </c>
      <c r="S43" s="31" t="str">
        <f>IF(Aanbod!D58&gt;"",IF(EXACT(Aanbod!D58, "pA"),Aanbod!E58,IF(EXACT(Aanbod!D58, "Gvg"),Aanbod!E58,IF(EXACT(Aanbod!D58, "Gvg-A"),Aanbod!E58,IF(EXACT(Aanbod!D58, "Gvg-B"),Aanbod!E58,0))))," ")</f>
        <v xml:space="preserve"> </v>
      </c>
      <c r="T43" s="31" t="str">
        <f>IF(Aanbod!D58&gt;"",IF($R$203&gt;0,$Q$1/$R$203*R43,0)," ")</f>
        <v xml:space="preserve"> </v>
      </c>
      <c r="U43" s="29" t="str">
        <f>IF(Aanbod!D58&gt;"",IF(S43&gt;0,T43/S43," ")," ")</f>
        <v xml:space="preserve"> </v>
      </c>
      <c r="W43" s="26"/>
      <c r="X43" s="30"/>
      <c r="Y43" s="31" t="str">
        <f>IF(Aanbod!D58&gt;"",IF(EXACT(Aanbod!D58, "pB"),Berekening!B43,IF(EXACT(Aanbod!D58, "Gvg"),Berekening!B43,IF(EXACT(Aanbod!D58, "Gvg-A"),Berekening!B43,IF(EXACT(Aanbod!D58, "Gvg-B"),Berekening!B43,0))))," ")</f>
        <v xml:space="preserve"> </v>
      </c>
      <c r="Z43" s="31" t="str">
        <f>IF(Aanbod!D58&gt;"",IF(EXACT(Aanbod!D58, "pB"),Aanbod!E58,IF(EXACT(Aanbod!D58, "Gvg"),Aanbod!E58,IF(EXACT(Aanbod!D58, "Gvg-A"),Aanbod!E58,IF(EXACT(Aanbod!D58, "Gvg-B"),Aanbod!E58,0))))," ")</f>
        <v xml:space="preserve"> </v>
      </c>
      <c r="AA43" s="31" t="str">
        <f>IF(Aanbod!D58&gt;"",IF($Y$203&gt;0,$X$1/$Y$203*Y43,0)," ")</f>
        <v xml:space="preserve"> </v>
      </c>
      <c r="AB43" s="29" t="str">
        <f>IF(Aanbod!D58&gt;"",IF(Z43&gt;0,AA43/Z43," ")," ")</f>
        <v xml:space="preserve"> </v>
      </c>
      <c r="AC43" s="32"/>
      <c r="AD43" s="26" t="str">
        <f>IF(Aanbod!D58&gt;"",ROW(AE43)-1," ")</f>
        <v xml:space="preserve"> </v>
      </c>
      <c r="AE43" t="str">
        <f>IF(Aanbod!D58&gt;"",Aanbod!D58," ")</f>
        <v xml:space="preserve"> </v>
      </c>
      <c r="AF43" s="9" t="str">
        <f>IF(Aanbod!D58&gt;"",Aanbod!E58," ")</f>
        <v xml:space="preserve"> </v>
      </c>
      <c r="AG43" t="str">
        <f>IF(Aanbod!D58&gt;"",Aanbod!F58," ")</f>
        <v xml:space="preserve"> </v>
      </c>
      <c r="AH43" s="33" t="str">
        <f>IF(Aanbod!D58&gt;"",Berekening!B43," ")</f>
        <v xml:space="preserve"> </v>
      </c>
      <c r="AI43" s="34" t="str">
        <f>IF(Aanbod!D58&gt;"",Berekening!H43+Berekening!N43+Berekening!T43+Berekening!AA43," ")</f>
        <v xml:space="preserve"> </v>
      </c>
      <c r="AJ43" s="35" t="str">
        <f>IF(Aanbod!D58&gt;"",IF((AI43-AF43)&gt;0,0,(AI43-AF43))," ")</f>
        <v xml:space="preserve"> </v>
      </c>
      <c r="AK43" s="35" t="str">
        <f>IF(Aanbod!D58&gt;"",IF((AI43-AF43)&gt;0,(AI43-AF43),0)," ")</f>
        <v xml:space="preserve"> </v>
      </c>
      <c r="AL43" s="35" t="str">
        <f>IF(Aanbod!D58&gt;"",IF(AK43&gt;0,Berekening!H43/AI43*AK43,0)," ")</f>
        <v xml:space="preserve"> </v>
      </c>
      <c r="AM43" s="35" t="str">
        <f>IF(Aanbod!D58&gt;"",IF(AK43&gt;0,Berekening!N43/AI43*AK43,0)," ")</f>
        <v xml:space="preserve"> </v>
      </c>
      <c r="AN43" s="35" t="str">
        <f>IF(Aanbod!D58&gt;"",IF(AK43&gt;0,Berekening!T43/AI43*AK43,0)," ")</f>
        <v xml:space="preserve"> </v>
      </c>
      <c r="AO43" s="33" t="str">
        <f>IF(Aanbod!D58&gt;"",IF(AK43&gt;0,Berekening!AA43/AI43*AK43,0)," ")</f>
        <v xml:space="preserve"> </v>
      </c>
      <c r="AX43" s="36"/>
      <c r="AY43" s="5"/>
      <c r="AZ43" s="5" t="str">
        <f>IF(Aanbod!D58&gt;"",IF(EXACT(AK43,0),IF(EXACT(Aanbod!D58, "pA"),Berekening!B43,IF(EXACT(Aanbod!D58, "Gvg-A"),Berekening!B43,IF(EXACT(Aanbod!D58, "Gvg"),Berekening!B43,0))),0)," ")</f>
        <v xml:space="preserve"> </v>
      </c>
      <c r="BA43" s="5" t="str">
        <f>IF(Aanbod!D58&gt;"",IF(EXACT(AK43,0),IF(EXACT(Aanbod!D58, "pA"),Aanbod!E58,IF(EXACT(Aanbod!D58, "Gvg-A"),Aanbod!E58,IF(EXACT(Aanbod!D58, "Gvg"),Aanbod!E58,0))),0)," ")</f>
        <v xml:space="preserve"> </v>
      </c>
      <c r="BB43" s="5" t="str">
        <f>IF(Aanbod!D58&gt;"",IF($AZ$203&gt;0,$AY$1/$AZ$203*AZ43,0)," ")</f>
        <v xml:space="preserve"> </v>
      </c>
      <c r="BC43" s="29" t="str">
        <f>IF(Aanbod!D58&gt;"",IF(BA43&gt;0,BB43/BA43," ")," ")</f>
        <v xml:space="preserve"> </v>
      </c>
      <c r="BD43" s="5"/>
      <c r="BE43" s="5"/>
      <c r="BF43" s="5" t="str">
        <f>IF(Aanbod!D58&gt;"",IF(EXACT(AK43,0),IF(EXACT(Aanbod!D58, "pB"),Berekening!B43,IF(EXACT(Aanbod!D58, "Gvg-B"),Berekening!B43,IF(EXACT(Aanbod!D58, "Gvg"),Berekening!B43,0))),0)," ")</f>
        <v xml:space="preserve"> </v>
      </c>
      <c r="BG43" s="5" t="str">
        <f>IF(Aanbod!D58&gt;"",IF(EXACT(AK43,0),IF(EXACT(Aanbod!D58, "pB"),Aanbod!E58,IF(EXACT(Aanbod!D58, "Gvg-B"),Aanbod!E58,IF(EXACT(Aanbod!D58, "Gvg"),Aanbod!E58,0))),0)," ")</f>
        <v xml:space="preserve"> </v>
      </c>
      <c r="BH43" s="9" t="str">
        <f>IF(Aanbod!D58&gt;"",IF($BF$203&gt;0,$BE$1/$BF$203*BF43,0)," ")</f>
        <v xml:space="preserve"> </v>
      </c>
      <c r="BI43" s="10" t="str">
        <f>IF(Aanbod!D58&gt;"",IF(BG43&gt;0,BH43/BG43," ")," ")</f>
        <v xml:space="preserve"> </v>
      </c>
      <c r="BJ43" s="26"/>
      <c r="BK43" s="30"/>
      <c r="BL43" s="31" t="str">
        <f>IF(Aanbod!D58&gt;"",IF(EXACT(AK43,0),IF(EXACT(Aanbod!D58, "pA"),Berekening!B43,IF(EXACT(Aanbod!D58, "Gvg"),Berekening!B43,IF(EXACT(Aanbod!D58, "Gvg-A"),Berekening!B43,IF(EXACT(Aanbod!D58, "Gvg-B"),Berekening!B43,0)))),0)," ")</f>
        <v xml:space="preserve"> </v>
      </c>
      <c r="BM43" s="31" t="str">
        <f>IF(Aanbod!D58&gt;"",IF(EXACT(AK43,0),IF(EXACT(Aanbod!D58, "pA"),Aanbod!E58,IF(EXACT(Aanbod!D58, "Gvg"),Aanbod!E58,IF(EXACT(Aanbod!D58, "Gvg-A"),Aanbod!E58,IF(EXACT(Aanbod!D58, "Gvg-B"),Aanbod!E58,0)))),0)," ")</f>
        <v xml:space="preserve"> </v>
      </c>
      <c r="BN43" s="31" t="str">
        <f>IF(Aanbod!D58&gt;"",IF($BL$203&gt;0,$BK$1/$BL$203*BL43,0)," ")</f>
        <v xml:space="preserve"> </v>
      </c>
      <c r="BO43" s="29" t="str">
        <f>IF(Aanbod!D58&gt;"",IF(BM43&gt;0,BN43/BM43," ")," ")</f>
        <v xml:space="preserve"> </v>
      </c>
      <c r="BQ43" s="26"/>
      <c r="BR43" s="30"/>
      <c r="BS43" s="31" t="str">
        <f>IF(Aanbod!D58&gt;"",IF(EXACT(AK43,0),IF(EXACT(Aanbod!D58, "pB"),Berekening!B43,IF(EXACT(Aanbod!D58, "Gvg"),Berekening!B43,IF(EXACT(Aanbod!D58, "Gvg-A"),Berekening!B43,IF(EXACT(Aanbod!D58, "Gvg-B"),Berekening!B43,0)))),0)," ")</f>
        <v xml:space="preserve"> </v>
      </c>
      <c r="BT43" s="31" t="str">
        <f>IF(Aanbod!D58&gt;"",IF(EXACT(AK43,0),IF(EXACT(Aanbod!D58, "pB"),Aanbod!E58,IF(EXACT(Aanbod!D58, "Gvg"),Aanbod!E58,IF(EXACT(Aanbod!D58, "Gvg-A"),Aanbod!E58,IF(EXACT(Aanbod!D58, "Gvg-B"),Aanbod!E58,0)))),0)," ")</f>
        <v xml:space="preserve"> </v>
      </c>
      <c r="BU43" s="31" t="str">
        <f>IF(Aanbod!D58&gt;"",IF($BS$203&gt;0,$BR$1/$BS$203*BS43,0)," ")</f>
        <v xml:space="preserve"> </v>
      </c>
      <c r="BV43" s="29" t="str">
        <f>IF(Aanbod!D58&gt;"",IF(BT43&gt;0,BU43/BT43," ")," ")</f>
        <v xml:space="preserve"> </v>
      </c>
      <c r="BX43" s="34" t="str">
        <f>IF(Aanbod!D58&gt;"",AI43-AK43+BB43+BH43+BN43+BU43," ")</f>
        <v xml:space="preserve"> </v>
      </c>
      <c r="BY43" s="35" t="str">
        <f>IF(Aanbod!D58&gt;"",IF((BX43-AF43)&gt;0,0,(BX43-AF43))," ")</f>
        <v xml:space="preserve"> </v>
      </c>
      <c r="BZ43" s="35" t="str">
        <f>IF(Aanbod!D58&gt;"",IF((BX43-AF43)&gt;0,(BX43-AF43),0)," ")</f>
        <v xml:space="preserve"> </v>
      </c>
      <c r="CA43" s="35" t="str">
        <f>IF(Aanbod!D58&gt;"",IF(BZ43&gt;0,(Berekening!H43+BB43)/BX43*BZ43,0)," ")</f>
        <v xml:space="preserve"> </v>
      </c>
      <c r="CB43" s="35" t="str">
        <f>IF(Aanbod!D58&gt;"",IF(BZ43&gt;0,(Berekening!N43+BH43)/BX43*BZ43,0)," ")</f>
        <v xml:space="preserve"> </v>
      </c>
      <c r="CC43" s="35" t="str">
        <f>IF(Aanbod!D58&gt;"",IF(BZ43&gt;0,(Berekening!T43+BN43)/BX43*BZ43,0)," ")</f>
        <v xml:space="preserve"> </v>
      </c>
      <c r="CD43" s="33" t="str">
        <f>IF(Aanbod!D58&gt;"",IF(BZ43&gt;0,Berekening!AA43/BX43*BZ43,0)," ")</f>
        <v xml:space="preserve"> </v>
      </c>
      <c r="CE43" s="35"/>
      <c r="CM43" s="36"/>
      <c r="CN43" s="5"/>
      <c r="CO43" s="5" t="str">
        <f>IF(Aanbod!D58&gt;"",IF(EXACT(BZ43,0),IF(EXACT(AK43,0),IF(EXACT(AE43, "pA"),AH43,IF(EXACT(AE43, "Gvg-A"),AH43,IF(EXACT(AE43, "Gvg"),AH43,0))),0),0)," ")</f>
        <v xml:space="preserve"> </v>
      </c>
      <c r="CP43" s="5" t="str">
        <f>IF(Aanbod!D58&gt;"",IF(EXACT(BZ43,0),IF(EXACT(AK43,0),IF(EXACT(AE43, "pA"),AF43,IF(EXACT(AE43, "Gvg-A"),AF43,IF(EXACT(AE43, "Gvg"),AF43,0))),0),0)," ")</f>
        <v xml:space="preserve"> </v>
      </c>
      <c r="CQ43" s="5" t="str">
        <f>IF(Aanbod!D58&gt;"",IF($CO$203&gt;0,$CN$1/$CO$203*CO43,0)," ")</f>
        <v xml:space="preserve"> </v>
      </c>
      <c r="CR43" s="29" t="str">
        <f>IF(Aanbod!D58&gt;"",IF(CP43&gt;0,CQ43/CP43," ")," ")</f>
        <v xml:space="preserve"> </v>
      </c>
      <c r="CS43" s="5"/>
      <c r="CT43" s="5"/>
      <c r="CU43" s="5" t="str">
        <f>IF(Aanbod!D58&gt;"",IF(EXACT(BZ43,0),IF(EXACT(AK43,0),IF(EXACT(AE43, "pB"),AH43,IF(EXACT(AE43, "Gvg-B"),AH43,IF(EXACT(AE43, "Gvg"),AH43,0))),0),0)," ")</f>
        <v xml:space="preserve"> </v>
      </c>
      <c r="CV43" s="5" t="str">
        <f>IF(Aanbod!D58&gt;"",IF(EXACT(BZ43,0),IF(EXACT(AK43,0),IF(EXACT(AE43, "pB"),AF43,IF(EXACT(AE43, "Gvg-B"),AF43,IF(EXACT(AE43, "Gvg"),AF43,0))),0),0)," ")</f>
        <v xml:space="preserve"> </v>
      </c>
      <c r="CW43" s="9" t="str">
        <f>IF(Aanbod!D58&gt;"",IF($CU$203&gt;0,$CT$1/$CU$203*CU43,0)," ")</f>
        <v xml:space="preserve"> </v>
      </c>
      <c r="CX43" s="10" t="str">
        <f>IF(Aanbod!D58&gt;"",IF(CV43&gt;0,CW43/CV43," ")," ")</f>
        <v xml:space="preserve"> </v>
      </c>
      <c r="CY43" s="26"/>
      <c r="CZ43" s="30"/>
      <c r="DA43" s="31" t="str">
        <f>IF(Aanbod!D58&gt;"",IF(EXACT(BZ43,0),IF(EXACT(AK43,0),IF(EXACT(AE43, "pA"),AH43,IF(EXACT(AE43, "Gvg"),AH43,IF(EXACT(AE43, "Gvg-A"),AH43,IF(EXACT(AE43, "Gvg-B"),AH43,0)))),0),0)," ")</f>
        <v xml:space="preserve"> </v>
      </c>
      <c r="DB43" s="31" t="str">
        <f>IF(Aanbod!D58&gt;"",IF(EXACT(BZ43,0),IF(EXACT(AK43,0),IF(EXACT(AE43, "pA"),AF43,IF(EXACT(AE43, "Gvg"),AF43,IF(EXACT(AE43, "Gvg-A"),AF43,IF(EXACT(AE43, "Gvg-B"),AF43,0)))),0),0)," ")</f>
        <v xml:space="preserve"> </v>
      </c>
      <c r="DC43" s="31" t="str">
        <f>IF(Aanbod!D58&gt;"",IF($DA$203&gt;0,$CZ$1/$DA$203*DA43,0)," ")</f>
        <v xml:space="preserve"> </v>
      </c>
      <c r="DD43" s="29" t="str">
        <f>IF(Aanbod!D58&gt;"",IF(DB43&gt;0,DC43/DB43," ")," ")</f>
        <v xml:space="preserve"> </v>
      </c>
      <c r="DF43" s="26"/>
      <c r="DG43" s="30"/>
      <c r="DH43" s="31" t="str">
        <f>IF(Aanbod!D58&gt;"",IF(EXACT(BZ43,0),IF(EXACT(AK43,0),IF(EXACT(AE43, "pB"),AH43,IF(EXACT(AE43, "Gvg"),AH43,IF(EXACT(AE43, "Gvg-A"),AH43,IF(EXACT(AE43, "Gvg-B"),AH43,0)))),0),0)," ")</f>
        <v xml:space="preserve"> </v>
      </c>
      <c r="DI43" s="31" t="str">
        <f>IF(Aanbod!D58&gt;"",IF(EXACT(BZ43,0),IF(EXACT(AK43,0),IF(EXACT(AE43, "pB"),AF43,IF(EXACT(AE43, "Gvg"),AF43,IF(EXACT(AE43, "Gvg-A"),AF43,IF(EXACT(AE43, "Gvg-B"),AF43,0)))),0),0)," ")</f>
        <v xml:space="preserve"> </v>
      </c>
      <c r="DJ43" s="31" t="str">
        <f>IF(Aanbod!D58&gt;"",IF($DH$203&gt;0,$DG$1/$DH$203*DH43,0)," ")</f>
        <v xml:space="preserve"> </v>
      </c>
      <c r="DK43" s="29" t="str">
        <f>IF(Aanbod!D58&gt;"",IF(DI43&gt;0,DJ43/DI43," ")," ")</f>
        <v xml:space="preserve"> </v>
      </c>
      <c r="DM43" s="37" t="str">
        <f>IF(Aanbod!D58&gt;"",BX43-BZ43+CQ43+CW43+DC43+DJ43," ")</f>
        <v xml:space="preserve"> </v>
      </c>
      <c r="DN43" s="35" t="str">
        <f>IF(Aanbod!D58&gt;"",IF((DM43-AF43)&gt;0,(DM43-AF43),0)," ")</f>
        <v xml:space="preserve"> </v>
      </c>
      <c r="DO43" s="35" t="str">
        <f>IF(Aanbod!D58&gt;"",IF(DN43&gt;0,(Berekening!H43+BB43+CQ43)/DM43*DN43,0)," ")</f>
        <v xml:space="preserve"> </v>
      </c>
      <c r="DP43" s="35" t="str">
        <f>IF(Aanbod!D58&gt;"",IF(DN43&gt;0,(Berekening!N43+BH43+CW43)/DM43*DN43,0)," ")</f>
        <v xml:space="preserve"> </v>
      </c>
      <c r="DQ43" s="35" t="str">
        <f>IF(Aanbod!D58&gt;"",IF(DN43&gt;0,(Berekening!T43+BN43+DC43)/DM43*DN43,0)," ")</f>
        <v xml:space="preserve"> </v>
      </c>
      <c r="DR43" s="33" t="str">
        <f>IF(Aanbod!D58&gt;"",IF(DN43&gt;0,(Berekening!AA43+BU43+DJ43)/DM43*DN43,0)," ")</f>
        <v xml:space="preserve"> </v>
      </c>
      <c r="DS43" s="35"/>
      <c r="DT43" s="38" t="str">
        <f>IF(Aanbod!D58&gt;"",ROUND((DM43-DN43),2)," ")</f>
        <v xml:space="preserve"> </v>
      </c>
      <c r="DU43" s="38" t="str">
        <f>IF(Aanbod!D58&gt;"",IF(DT43=C43,0.01,DT43),"")</f>
        <v/>
      </c>
      <c r="DV43" s="39" t="str">
        <f>IF(Aanbod!D58&gt;"",RANK(DU43,$DU$2:$DU$201) + COUNTIF($DU$2:DU43,DU43) -1," ")</f>
        <v xml:space="preserve"> </v>
      </c>
      <c r="DW43" s="35" t="str">
        <f>IF(Aanbod!D58&gt;"",IF($DV$203&lt;0,IF(DV43&lt;=ABS($DV$203),0.01,0),IF(DV43&lt;=ABS($DV$203),-0.01,0))," ")</f>
        <v xml:space="preserve"> </v>
      </c>
      <c r="DX43" s="35"/>
      <c r="DY43" s="28" t="str">
        <f>IF(Aanbod!D58&gt;"",DT43+DW43," ")</f>
        <v xml:space="preserve"> </v>
      </c>
    </row>
    <row r="44" spans="1:129" x14ac:dyDescent="0.25">
      <c r="A44" s="26" t="str">
        <f>Aanbod!A59</f>
        <v/>
      </c>
      <c r="B44" s="27" t="str">
        <f>IF(Aanbod!D59&gt;"",IF(EXACT(Aanbod!F59, "Preferent"),Aanbod!E59*2,IF(EXACT(Aanbod!F59, "Concurrent"),Aanbod!E59,0))," ")</f>
        <v xml:space="preserve"> </v>
      </c>
      <c r="C44" s="28" t="str">
        <f>IF(Aanbod!E59&gt;0,Aanbod!E59," ")</f>
        <v xml:space="preserve"> </v>
      </c>
      <c r="D44" s="5"/>
      <c r="E44" s="5"/>
      <c r="F44" s="5" t="str">
        <f>IF(Aanbod!D59&gt;"",IF(EXACT(Aanbod!D59, "pA"),Berekening!B44,IF(EXACT(Aanbod!D59, "Gvg-A"),Berekening!B44,IF(EXACT(Aanbod!D59, "Gvg"),Berekening!B44,0)))," ")</f>
        <v xml:space="preserve"> </v>
      </c>
      <c r="G44" s="5" t="str">
        <f>IF(Aanbod!D59&gt;"",IF(EXACT(Aanbod!D59, "pA"),Aanbod!E59,IF(EXACT(Aanbod!D59, "Gvg-A"),Aanbod!E59,IF(EXACT(Aanbod!D59, "Gvg"),Aanbod!E59,0)))," ")</f>
        <v xml:space="preserve"> </v>
      </c>
      <c r="H44" s="5" t="str">
        <f>IF(Aanbod!D59&gt;"",IF($F$203&gt;0,$E$1/$F$203*F44,0)," ")</f>
        <v xml:space="preserve"> </v>
      </c>
      <c r="I44" s="29" t="str">
        <f>IF(Aanbod!D59&gt;"",IF(G44&gt;0,H44/G44," ")," ")</f>
        <v xml:space="preserve"> </v>
      </c>
      <c r="J44" s="5"/>
      <c r="K44" s="5"/>
      <c r="L44" s="5" t="str">
        <f>IF(Aanbod!D59&gt;"",IF(EXACT(Aanbod!D59, "pB"),Berekening!B44,IF(EXACT(Aanbod!D59, "Gvg-B"),Berekening!B44,IF(EXACT(Aanbod!D59, "Gvg"),Berekening!B44,0)))," ")</f>
        <v xml:space="preserve"> </v>
      </c>
      <c r="M44" s="5" t="str">
        <f>IF(Aanbod!D59&gt;"",IF(EXACT(Aanbod!D59, "pB"),Aanbod!E59,IF(EXACT(Aanbod!D59, "Gvg-B"),Aanbod!E59,IF(EXACT(Aanbod!D59, "Gvg"),Aanbod!E59,0)))," ")</f>
        <v xml:space="preserve"> </v>
      </c>
      <c r="N44" s="9" t="str">
        <f>IF(Aanbod!D59&gt;"",IF($L$203&gt;0,$K$1/$L$203*L44,0)," ")</f>
        <v xml:space="preserve"> </v>
      </c>
      <c r="O44" s="10" t="str">
        <f>IF(Aanbod!D59&gt;"",IF(M44&gt;0,N44/M44," ")," ")</f>
        <v xml:space="preserve"> </v>
      </c>
      <c r="P44" s="26"/>
      <c r="Q44" s="30"/>
      <c r="R44" s="31" t="str">
        <f>IF(Aanbod!D59&gt;"",IF(EXACT(Aanbod!D59, "pA"),Berekening!B44,IF(EXACT(Aanbod!D59, "Gvg"),Berekening!B44,IF(EXACT(Aanbod!D59, "Gvg-A"),Berekening!B44,IF(EXACT(Aanbod!D59, "Gvg-B"),Berekening!B44,0))))," ")</f>
        <v xml:space="preserve"> </v>
      </c>
      <c r="S44" s="31" t="str">
        <f>IF(Aanbod!D59&gt;"",IF(EXACT(Aanbod!D59, "pA"),Aanbod!E59,IF(EXACT(Aanbod!D59, "Gvg"),Aanbod!E59,IF(EXACT(Aanbod!D59, "Gvg-A"),Aanbod!E59,IF(EXACT(Aanbod!D59, "Gvg-B"),Aanbod!E59,0))))," ")</f>
        <v xml:space="preserve"> </v>
      </c>
      <c r="T44" s="31" t="str">
        <f>IF(Aanbod!D59&gt;"",IF($R$203&gt;0,$Q$1/$R$203*R44,0)," ")</f>
        <v xml:space="preserve"> </v>
      </c>
      <c r="U44" s="29" t="str">
        <f>IF(Aanbod!D59&gt;"",IF(S44&gt;0,T44/S44," ")," ")</f>
        <v xml:space="preserve"> </v>
      </c>
      <c r="W44" s="26"/>
      <c r="X44" s="30"/>
      <c r="Y44" s="31" t="str">
        <f>IF(Aanbod!D59&gt;"",IF(EXACT(Aanbod!D59, "pB"),Berekening!B44,IF(EXACT(Aanbod!D59, "Gvg"),Berekening!B44,IF(EXACT(Aanbod!D59, "Gvg-A"),Berekening!B44,IF(EXACT(Aanbod!D59, "Gvg-B"),Berekening!B44,0))))," ")</f>
        <v xml:space="preserve"> </v>
      </c>
      <c r="Z44" s="31" t="str">
        <f>IF(Aanbod!D59&gt;"",IF(EXACT(Aanbod!D59, "pB"),Aanbod!E59,IF(EXACT(Aanbod!D59, "Gvg"),Aanbod!E59,IF(EXACT(Aanbod!D59, "Gvg-A"),Aanbod!E59,IF(EXACT(Aanbod!D59, "Gvg-B"),Aanbod!E59,0))))," ")</f>
        <v xml:space="preserve"> </v>
      </c>
      <c r="AA44" s="31" t="str">
        <f>IF(Aanbod!D59&gt;"",IF($Y$203&gt;0,$X$1/$Y$203*Y44,0)," ")</f>
        <v xml:space="preserve"> </v>
      </c>
      <c r="AB44" s="29" t="str">
        <f>IF(Aanbod!D59&gt;"",IF(Z44&gt;0,AA44/Z44," ")," ")</f>
        <v xml:space="preserve"> </v>
      </c>
      <c r="AC44" s="32"/>
      <c r="AD44" s="26" t="str">
        <f>IF(Aanbod!D59&gt;"",ROW(AE44)-1," ")</f>
        <v xml:space="preserve"> </v>
      </c>
      <c r="AE44" t="str">
        <f>IF(Aanbod!D59&gt;"",Aanbod!D59," ")</f>
        <v xml:space="preserve"> </v>
      </c>
      <c r="AF44" s="9" t="str">
        <f>IF(Aanbod!D59&gt;"",Aanbod!E59," ")</f>
        <v xml:space="preserve"> </v>
      </c>
      <c r="AG44" t="str">
        <f>IF(Aanbod!D59&gt;"",Aanbod!F59," ")</f>
        <v xml:space="preserve"> </v>
      </c>
      <c r="AH44" s="33" t="str">
        <f>IF(Aanbod!D59&gt;"",Berekening!B44," ")</f>
        <v xml:space="preserve"> </v>
      </c>
      <c r="AI44" s="34" t="str">
        <f>IF(Aanbod!D59&gt;"",Berekening!H44+Berekening!N44+Berekening!T44+Berekening!AA44," ")</f>
        <v xml:space="preserve"> </v>
      </c>
      <c r="AJ44" s="35" t="str">
        <f>IF(Aanbod!D59&gt;"",IF((AI44-AF44)&gt;0,0,(AI44-AF44))," ")</f>
        <v xml:space="preserve"> </v>
      </c>
      <c r="AK44" s="35" t="str">
        <f>IF(Aanbod!D59&gt;"",IF((AI44-AF44)&gt;0,(AI44-AF44),0)," ")</f>
        <v xml:space="preserve"> </v>
      </c>
      <c r="AL44" s="35" t="str">
        <f>IF(Aanbod!D59&gt;"",IF(AK44&gt;0,Berekening!H44/AI44*AK44,0)," ")</f>
        <v xml:space="preserve"> </v>
      </c>
      <c r="AM44" s="35" t="str">
        <f>IF(Aanbod!D59&gt;"",IF(AK44&gt;0,Berekening!N44/AI44*AK44,0)," ")</f>
        <v xml:space="preserve"> </v>
      </c>
      <c r="AN44" s="35" t="str">
        <f>IF(Aanbod!D59&gt;"",IF(AK44&gt;0,Berekening!T44/AI44*AK44,0)," ")</f>
        <v xml:space="preserve"> </v>
      </c>
      <c r="AO44" s="33" t="str">
        <f>IF(Aanbod!D59&gt;"",IF(AK44&gt;0,Berekening!AA44/AI44*AK44,0)," ")</f>
        <v xml:space="preserve"> </v>
      </c>
      <c r="AX44" s="36"/>
      <c r="AY44" s="5"/>
      <c r="AZ44" s="5" t="str">
        <f>IF(Aanbod!D59&gt;"",IF(EXACT(AK44,0),IF(EXACT(Aanbod!D59, "pA"),Berekening!B44,IF(EXACT(Aanbod!D59, "Gvg-A"),Berekening!B44,IF(EXACT(Aanbod!D59, "Gvg"),Berekening!B44,0))),0)," ")</f>
        <v xml:space="preserve"> </v>
      </c>
      <c r="BA44" s="5" t="str">
        <f>IF(Aanbod!D59&gt;"",IF(EXACT(AK44,0),IF(EXACT(Aanbod!D59, "pA"),Aanbod!E59,IF(EXACT(Aanbod!D59, "Gvg-A"),Aanbod!E59,IF(EXACT(Aanbod!D59, "Gvg"),Aanbod!E59,0))),0)," ")</f>
        <v xml:space="preserve"> </v>
      </c>
      <c r="BB44" s="5" t="str">
        <f>IF(Aanbod!D59&gt;"",IF($AZ$203&gt;0,$AY$1/$AZ$203*AZ44,0)," ")</f>
        <v xml:space="preserve"> </v>
      </c>
      <c r="BC44" s="29" t="str">
        <f>IF(Aanbod!D59&gt;"",IF(BA44&gt;0,BB44/BA44," ")," ")</f>
        <v xml:space="preserve"> </v>
      </c>
      <c r="BD44" s="5"/>
      <c r="BE44" s="5"/>
      <c r="BF44" s="5" t="str">
        <f>IF(Aanbod!D59&gt;"",IF(EXACT(AK44,0),IF(EXACT(Aanbod!D59, "pB"),Berekening!B44,IF(EXACT(Aanbod!D59, "Gvg-B"),Berekening!B44,IF(EXACT(Aanbod!D59, "Gvg"),Berekening!B44,0))),0)," ")</f>
        <v xml:space="preserve"> </v>
      </c>
      <c r="BG44" s="5" t="str">
        <f>IF(Aanbod!D59&gt;"",IF(EXACT(AK44,0),IF(EXACT(Aanbod!D59, "pB"),Aanbod!E59,IF(EXACT(Aanbod!D59, "Gvg-B"),Aanbod!E59,IF(EXACT(Aanbod!D59, "Gvg"),Aanbod!E59,0))),0)," ")</f>
        <v xml:space="preserve"> </v>
      </c>
      <c r="BH44" s="9" t="str">
        <f>IF(Aanbod!D59&gt;"",IF($BF$203&gt;0,$BE$1/$BF$203*BF44,0)," ")</f>
        <v xml:space="preserve"> </v>
      </c>
      <c r="BI44" s="10" t="str">
        <f>IF(Aanbod!D59&gt;"",IF(BG44&gt;0,BH44/BG44," ")," ")</f>
        <v xml:space="preserve"> </v>
      </c>
      <c r="BJ44" s="26"/>
      <c r="BK44" s="30"/>
      <c r="BL44" s="31" t="str">
        <f>IF(Aanbod!D59&gt;"",IF(EXACT(AK44,0),IF(EXACT(Aanbod!D59, "pA"),Berekening!B44,IF(EXACT(Aanbod!D59, "Gvg"),Berekening!B44,IF(EXACT(Aanbod!D59, "Gvg-A"),Berekening!B44,IF(EXACT(Aanbod!D59, "Gvg-B"),Berekening!B44,0)))),0)," ")</f>
        <v xml:space="preserve"> </v>
      </c>
      <c r="BM44" s="31" t="str">
        <f>IF(Aanbod!D59&gt;"",IF(EXACT(AK44,0),IF(EXACT(Aanbod!D59, "pA"),Aanbod!E59,IF(EXACT(Aanbod!D59, "Gvg"),Aanbod!E59,IF(EXACT(Aanbod!D59, "Gvg-A"),Aanbod!E59,IF(EXACT(Aanbod!D59, "Gvg-B"),Aanbod!E59,0)))),0)," ")</f>
        <v xml:space="preserve"> </v>
      </c>
      <c r="BN44" s="31" t="str">
        <f>IF(Aanbod!D59&gt;"",IF($BL$203&gt;0,$BK$1/$BL$203*BL44,0)," ")</f>
        <v xml:space="preserve"> </v>
      </c>
      <c r="BO44" s="29" t="str">
        <f>IF(Aanbod!D59&gt;"",IF(BM44&gt;0,BN44/BM44," ")," ")</f>
        <v xml:space="preserve"> </v>
      </c>
      <c r="BQ44" s="26"/>
      <c r="BR44" s="30"/>
      <c r="BS44" s="31" t="str">
        <f>IF(Aanbod!D59&gt;"",IF(EXACT(AK44,0),IF(EXACT(Aanbod!D59, "pB"),Berekening!B44,IF(EXACT(Aanbod!D59, "Gvg"),Berekening!B44,IF(EXACT(Aanbod!D59, "Gvg-A"),Berekening!B44,IF(EXACT(Aanbod!D59, "Gvg-B"),Berekening!B44,0)))),0)," ")</f>
        <v xml:space="preserve"> </v>
      </c>
      <c r="BT44" s="31" t="str">
        <f>IF(Aanbod!D59&gt;"",IF(EXACT(AK44,0),IF(EXACT(Aanbod!D59, "pB"),Aanbod!E59,IF(EXACT(Aanbod!D59, "Gvg"),Aanbod!E59,IF(EXACT(Aanbod!D59, "Gvg-A"),Aanbod!E59,IF(EXACT(Aanbod!D59, "Gvg-B"),Aanbod!E59,0)))),0)," ")</f>
        <v xml:space="preserve"> </v>
      </c>
      <c r="BU44" s="31" t="str">
        <f>IF(Aanbod!D59&gt;"",IF($BS$203&gt;0,$BR$1/$BS$203*BS44,0)," ")</f>
        <v xml:space="preserve"> </v>
      </c>
      <c r="BV44" s="29" t="str">
        <f>IF(Aanbod!D59&gt;"",IF(BT44&gt;0,BU44/BT44," ")," ")</f>
        <v xml:space="preserve"> </v>
      </c>
      <c r="BX44" s="34" t="str">
        <f>IF(Aanbod!D59&gt;"",AI44-AK44+BB44+BH44+BN44+BU44," ")</f>
        <v xml:space="preserve"> </v>
      </c>
      <c r="BY44" s="35" t="str">
        <f>IF(Aanbod!D59&gt;"",IF((BX44-AF44)&gt;0,0,(BX44-AF44))," ")</f>
        <v xml:space="preserve"> </v>
      </c>
      <c r="BZ44" s="35" t="str">
        <f>IF(Aanbod!D59&gt;"",IF((BX44-AF44)&gt;0,(BX44-AF44),0)," ")</f>
        <v xml:space="preserve"> </v>
      </c>
      <c r="CA44" s="35" t="str">
        <f>IF(Aanbod!D59&gt;"",IF(BZ44&gt;0,(Berekening!H44+BB44)/BX44*BZ44,0)," ")</f>
        <v xml:space="preserve"> </v>
      </c>
      <c r="CB44" s="35" t="str">
        <f>IF(Aanbod!D59&gt;"",IF(BZ44&gt;0,(Berekening!N44+BH44)/BX44*BZ44,0)," ")</f>
        <v xml:space="preserve"> </v>
      </c>
      <c r="CC44" s="35" t="str">
        <f>IF(Aanbod!D59&gt;"",IF(BZ44&gt;0,(Berekening!T44+BN44)/BX44*BZ44,0)," ")</f>
        <v xml:space="preserve"> </v>
      </c>
      <c r="CD44" s="33" t="str">
        <f>IF(Aanbod!D59&gt;"",IF(BZ44&gt;0,Berekening!AA44/BX44*BZ44,0)," ")</f>
        <v xml:space="preserve"> </v>
      </c>
      <c r="CE44" s="35"/>
      <c r="CM44" s="36"/>
      <c r="CN44" s="5"/>
      <c r="CO44" s="5" t="str">
        <f>IF(Aanbod!D59&gt;"",IF(EXACT(BZ44,0),IF(EXACT(AK44,0),IF(EXACT(AE44, "pA"),AH44,IF(EXACT(AE44, "Gvg-A"),AH44,IF(EXACT(AE44, "Gvg"),AH44,0))),0),0)," ")</f>
        <v xml:space="preserve"> </v>
      </c>
      <c r="CP44" s="5" t="str">
        <f>IF(Aanbod!D59&gt;"",IF(EXACT(BZ44,0),IF(EXACT(AK44,0),IF(EXACT(AE44, "pA"),AF44,IF(EXACT(AE44, "Gvg-A"),AF44,IF(EXACT(AE44, "Gvg"),AF44,0))),0),0)," ")</f>
        <v xml:space="preserve"> </v>
      </c>
      <c r="CQ44" s="5" t="str">
        <f>IF(Aanbod!D59&gt;"",IF($CO$203&gt;0,$CN$1/$CO$203*CO44,0)," ")</f>
        <v xml:space="preserve"> </v>
      </c>
      <c r="CR44" s="29" t="str">
        <f>IF(Aanbod!D59&gt;"",IF(CP44&gt;0,CQ44/CP44," ")," ")</f>
        <v xml:space="preserve"> </v>
      </c>
      <c r="CS44" s="5"/>
      <c r="CT44" s="5"/>
      <c r="CU44" s="5" t="str">
        <f>IF(Aanbod!D59&gt;"",IF(EXACT(BZ44,0),IF(EXACT(AK44,0),IF(EXACT(AE44, "pB"),AH44,IF(EXACT(AE44, "Gvg-B"),AH44,IF(EXACT(AE44, "Gvg"),AH44,0))),0),0)," ")</f>
        <v xml:space="preserve"> </v>
      </c>
      <c r="CV44" s="5" t="str">
        <f>IF(Aanbod!D59&gt;"",IF(EXACT(BZ44,0),IF(EXACT(AK44,0),IF(EXACT(AE44, "pB"),AF44,IF(EXACT(AE44, "Gvg-B"),AF44,IF(EXACT(AE44, "Gvg"),AF44,0))),0),0)," ")</f>
        <v xml:space="preserve"> </v>
      </c>
      <c r="CW44" s="9" t="str">
        <f>IF(Aanbod!D59&gt;"",IF($CU$203&gt;0,$CT$1/$CU$203*CU44,0)," ")</f>
        <v xml:space="preserve"> </v>
      </c>
      <c r="CX44" s="10" t="str">
        <f>IF(Aanbod!D59&gt;"",IF(CV44&gt;0,CW44/CV44," ")," ")</f>
        <v xml:space="preserve"> </v>
      </c>
      <c r="CY44" s="26"/>
      <c r="CZ44" s="30"/>
      <c r="DA44" s="31" t="str">
        <f>IF(Aanbod!D59&gt;"",IF(EXACT(BZ44,0),IF(EXACT(AK44,0),IF(EXACT(AE44, "pA"),AH44,IF(EXACT(AE44, "Gvg"),AH44,IF(EXACT(AE44, "Gvg-A"),AH44,IF(EXACT(AE44, "Gvg-B"),AH44,0)))),0),0)," ")</f>
        <v xml:space="preserve"> </v>
      </c>
      <c r="DB44" s="31" t="str">
        <f>IF(Aanbod!D59&gt;"",IF(EXACT(BZ44,0),IF(EXACT(AK44,0),IF(EXACT(AE44, "pA"),AF44,IF(EXACT(AE44, "Gvg"),AF44,IF(EXACT(AE44, "Gvg-A"),AF44,IF(EXACT(AE44, "Gvg-B"),AF44,0)))),0),0)," ")</f>
        <v xml:space="preserve"> </v>
      </c>
      <c r="DC44" s="31" t="str">
        <f>IF(Aanbod!D59&gt;"",IF($DA$203&gt;0,$CZ$1/$DA$203*DA44,0)," ")</f>
        <v xml:space="preserve"> </v>
      </c>
      <c r="DD44" s="29" t="str">
        <f>IF(Aanbod!D59&gt;"",IF(DB44&gt;0,DC44/DB44," ")," ")</f>
        <v xml:space="preserve"> </v>
      </c>
      <c r="DF44" s="26"/>
      <c r="DG44" s="30"/>
      <c r="DH44" s="31" t="str">
        <f>IF(Aanbod!D59&gt;"",IF(EXACT(BZ44,0),IF(EXACT(AK44,0),IF(EXACT(AE44, "pB"),AH44,IF(EXACT(AE44, "Gvg"),AH44,IF(EXACT(AE44, "Gvg-A"),AH44,IF(EXACT(AE44, "Gvg-B"),AH44,0)))),0),0)," ")</f>
        <v xml:space="preserve"> </v>
      </c>
      <c r="DI44" s="31" t="str">
        <f>IF(Aanbod!D59&gt;"",IF(EXACT(BZ44,0),IF(EXACT(AK44,0),IF(EXACT(AE44, "pB"),AF44,IF(EXACT(AE44, "Gvg"),AF44,IF(EXACT(AE44, "Gvg-A"),AF44,IF(EXACT(AE44, "Gvg-B"),AF44,0)))),0),0)," ")</f>
        <v xml:space="preserve"> </v>
      </c>
      <c r="DJ44" s="31" t="str">
        <f>IF(Aanbod!D59&gt;"",IF($DH$203&gt;0,$DG$1/$DH$203*DH44,0)," ")</f>
        <v xml:space="preserve"> </v>
      </c>
      <c r="DK44" s="29" t="str">
        <f>IF(Aanbod!D59&gt;"",IF(DI44&gt;0,DJ44/DI44," ")," ")</f>
        <v xml:space="preserve"> </v>
      </c>
      <c r="DM44" s="37" t="str">
        <f>IF(Aanbod!D59&gt;"",BX44-BZ44+CQ44+CW44+DC44+DJ44," ")</f>
        <v xml:space="preserve"> </v>
      </c>
      <c r="DN44" s="35" t="str">
        <f>IF(Aanbod!D59&gt;"",IF((DM44-AF44)&gt;0,(DM44-AF44),0)," ")</f>
        <v xml:space="preserve"> </v>
      </c>
      <c r="DO44" s="35" t="str">
        <f>IF(Aanbod!D59&gt;"",IF(DN44&gt;0,(Berekening!H44+BB44+CQ44)/DM44*DN44,0)," ")</f>
        <v xml:space="preserve"> </v>
      </c>
      <c r="DP44" s="35" t="str">
        <f>IF(Aanbod!D59&gt;"",IF(DN44&gt;0,(Berekening!N44+BH44+CW44)/DM44*DN44,0)," ")</f>
        <v xml:space="preserve"> </v>
      </c>
      <c r="DQ44" s="35" t="str">
        <f>IF(Aanbod!D59&gt;"",IF(DN44&gt;0,(Berekening!T44+BN44+DC44)/DM44*DN44,0)," ")</f>
        <v xml:space="preserve"> </v>
      </c>
      <c r="DR44" s="33" t="str">
        <f>IF(Aanbod!D59&gt;"",IF(DN44&gt;0,(Berekening!AA44+BU44+DJ44)/DM44*DN44,0)," ")</f>
        <v xml:space="preserve"> </v>
      </c>
      <c r="DS44" s="35"/>
      <c r="DT44" s="38" t="str">
        <f>IF(Aanbod!D59&gt;"",ROUND((DM44-DN44),2)," ")</f>
        <v xml:space="preserve"> </v>
      </c>
      <c r="DU44" s="38" t="str">
        <f>IF(Aanbod!D59&gt;"",IF(DT44=C44,0.01,DT44),"")</f>
        <v/>
      </c>
      <c r="DV44" s="39" t="str">
        <f>IF(Aanbod!D59&gt;"",RANK(DU44,$DU$2:$DU$201) + COUNTIF($DU$2:DU44,DU44) -1," ")</f>
        <v xml:space="preserve"> </v>
      </c>
      <c r="DW44" s="35" t="str">
        <f>IF(Aanbod!D59&gt;"",IF($DV$203&lt;0,IF(DV44&lt;=ABS($DV$203),0.01,0),IF(DV44&lt;=ABS($DV$203),-0.01,0))," ")</f>
        <v xml:space="preserve"> </v>
      </c>
      <c r="DX44" s="35"/>
      <c r="DY44" s="28" t="str">
        <f>IF(Aanbod!D59&gt;"",DT44+DW44," ")</f>
        <v xml:space="preserve"> </v>
      </c>
    </row>
    <row r="45" spans="1:129" x14ac:dyDescent="0.25">
      <c r="A45" s="26" t="str">
        <f>Aanbod!A60</f>
        <v/>
      </c>
      <c r="B45" s="27" t="str">
        <f>IF(Aanbod!D60&gt;"",IF(EXACT(Aanbod!F60, "Preferent"),Aanbod!E60*2,IF(EXACT(Aanbod!F60, "Concurrent"),Aanbod!E60,0))," ")</f>
        <v xml:space="preserve"> </v>
      </c>
      <c r="C45" s="28" t="str">
        <f>IF(Aanbod!E60&gt;0,Aanbod!E60," ")</f>
        <v xml:space="preserve"> </v>
      </c>
      <c r="D45" s="5"/>
      <c r="E45" s="5"/>
      <c r="F45" s="5" t="str">
        <f>IF(Aanbod!D60&gt;"",IF(EXACT(Aanbod!D60, "pA"),Berekening!B45,IF(EXACT(Aanbod!D60, "Gvg-A"),Berekening!B45,IF(EXACT(Aanbod!D60, "Gvg"),Berekening!B45,0)))," ")</f>
        <v xml:space="preserve"> </v>
      </c>
      <c r="G45" s="5" t="str">
        <f>IF(Aanbod!D60&gt;"",IF(EXACT(Aanbod!D60, "pA"),Aanbod!E60,IF(EXACT(Aanbod!D60, "Gvg-A"),Aanbod!E60,IF(EXACT(Aanbod!D60, "Gvg"),Aanbod!E60,0)))," ")</f>
        <v xml:space="preserve"> </v>
      </c>
      <c r="H45" s="5" t="str">
        <f>IF(Aanbod!D60&gt;"",IF($F$203&gt;0,$E$1/$F$203*F45,0)," ")</f>
        <v xml:space="preserve"> </v>
      </c>
      <c r="I45" s="29" t="str">
        <f>IF(Aanbod!D60&gt;"",IF(G45&gt;0,H45/G45," ")," ")</f>
        <v xml:space="preserve"> </v>
      </c>
      <c r="J45" s="5"/>
      <c r="K45" s="5"/>
      <c r="L45" s="5" t="str">
        <f>IF(Aanbod!D60&gt;"",IF(EXACT(Aanbod!D60, "pB"),Berekening!B45,IF(EXACT(Aanbod!D60, "Gvg-B"),Berekening!B45,IF(EXACT(Aanbod!D60, "Gvg"),Berekening!B45,0)))," ")</f>
        <v xml:space="preserve"> </v>
      </c>
      <c r="M45" s="5" t="str">
        <f>IF(Aanbod!D60&gt;"",IF(EXACT(Aanbod!D60, "pB"),Aanbod!E60,IF(EXACT(Aanbod!D60, "Gvg-B"),Aanbod!E60,IF(EXACT(Aanbod!D60, "Gvg"),Aanbod!E60,0)))," ")</f>
        <v xml:space="preserve"> </v>
      </c>
      <c r="N45" s="9" t="str">
        <f>IF(Aanbod!D60&gt;"",IF($L$203&gt;0,$K$1/$L$203*L45,0)," ")</f>
        <v xml:space="preserve"> </v>
      </c>
      <c r="O45" s="10" t="str">
        <f>IF(Aanbod!D60&gt;"",IF(M45&gt;0,N45/M45," ")," ")</f>
        <v xml:space="preserve"> </v>
      </c>
      <c r="P45" s="26"/>
      <c r="Q45" s="30"/>
      <c r="R45" s="31" t="str">
        <f>IF(Aanbod!D60&gt;"",IF(EXACT(Aanbod!D60, "pA"),Berekening!B45,IF(EXACT(Aanbod!D60, "Gvg"),Berekening!B45,IF(EXACT(Aanbod!D60, "Gvg-A"),Berekening!B45,IF(EXACT(Aanbod!D60, "Gvg-B"),Berekening!B45,0))))," ")</f>
        <v xml:space="preserve"> </v>
      </c>
      <c r="S45" s="31" t="str">
        <f>IF(Aanbod!D60&gt;"",IF(EXACT(Aanbod!D60, "pA"),Aanbod!E60,IF(EXACT(Aanbod!D60, "Gvg"),Aanbod!E60,IF(EXACT(Aanbod!D60, "Gvg-A"),Aanbod!E60,IF(EXACT(Aanbod!D60, "Gvg-B"),Aanbod!E60,0))))," ")</f>
        <v xml:space="preserve"> </v>
      </c>
      <c r="T45" s="31" t="str">
        <f>IF(Aanbod!D60&gt;"",IF($R$203&gt;0,$Q$1/$R$203*R45,0)," ")</f>
        <v xml:space="preserve"> </v>
      </c>
      <c r="U45" s="29" t="str">
        <f>IF(Aanbod!D60&gt;"",IF(S45&gt;0,T45/S45," ")," ")</f>
        <v xml:space="preserve"> </v>
      </c>
      <c r="W45" s="26"/>
      <c r="X45" s="30"/>
      <c r="Y45" s="31" t="str">
        <f>IF(Aanbod!D60&gt;"",IF(EXACT(Aanbod!D60, "pB"),Berekening!B45,IF(EXACT(Aanbod!D60, "Gvg"),Berekening!B45,IF(EXACT(Aanbod!D60, "Gvg-A"),Berekening!B45,IF(EXACT(Aanbod!D60, "Gvg-B"),Berekening!B45,0))))," ")</f>
        <v xml:space="preserve"> </v>
      </c>
      <c r="Z45" s="31" t="str">
        <f>IF(Aanbod!D60&gt;"",IF(EXACT(Aanbod!D60, "pB"),Aanbod!E60,IF(EXACT(Aanbod!D60, "Gvg"),Aanbod!E60,IF(EXACT(Aanbod!D60, "Gvg-A"),Aanbod!E60,IF(EXACT(Aanbod!D60, "Gvg-B"),Aanbod!E60,0))))," ")</f>
        <v xml:space="preserve"> </v>
      </c>
      <c r="AA45" s="31" t="str">
        <f>IF(Aanbod!D60&gt;"",IF($Y$203&gt;0,$X$1/$Y$203*Y45,0)," ")</f>
        <v xml:space="preserve"> </v>
      </c>
      <c r="AB45" s="29" t="str">
        <f>IF(Aanbod!D60&gt;"",IF(Z45&gt;0,AA45/Z45," ")," ")</f>
        <v xml:space="preserve"> </v>
      </c>
      <c r="AC45" s="32"/>
      <c r="AD45" s="26" t="str">
        <f>IF(Aanbod!D60&gt;"",ROW(AE45)-1," ")</f>
        <v xml:space="preserve"> </v>
      </c>
      <c r="AE45" t="str">
        <f>IF(Aanbod!D60&gt;"",Aanbod!D60," ")</f>
        <v xml:space="preserve"> </v>
      </c>
      <c r="AF45" s="9" t="str">
        <f>IF(Aanbod!D60&gt;"",Aanbod!E60," ")</f>
        <v xml:space="preserve"> </v>
      </c>
      <c r="AG45" t="str">
        <f>IF(Aanbod!D60&gt;"",Aanbod!F60," ")</f>
        <v xml:space="preserve"> </v>
      </c>
      <c r="AH45" s="33" t="str">
        <f>IF(Aanbod!D60&gt;"",Berekening!B45," ")</f>
        <v xml:space="preserve"> </v>
      </c>
      <c r="AI45" s="34" t="str">
        <f>IF(Aanbod!D60&gt;"",Berekening!H45+Berekening!N45+Berekening!T45+Berekening!AA45," ")</f>
        <v xml:space="preserve"> </v>
      </c>
      <c r="AJ45" s="35" t="str">
        <f>IF(Aanbod!D60&gt;"",IF((AI45-AF45)&gt;0,0,(AI45-AF45))," ")</f>
        <v xml:space="preserve"> </v>
      </c>
      <c r="AK45" s="35" t="str">
        <f>IF(Aanbod!D60&gt;"",IF((AI45-AF45)&gt;0,(AI45-AF45),0)," ")</f>
        <v xml:space="preserve"> </v>
      </c>
      <c r="AL45" s="35" t="str">
        <f>IF(Aanbod!D60&gt;"",IF(AK45&gt;0,Berekening!H45/AI45*AK45,0)," ")</f>
        <v xml:space="preserve"> </v>
      </c>
      <c r="AM45" s="35" t="str">
        <f>IF(Aanbod!D60&gt;"",IF(AK45&gt;0,Berekening!N45/AI45*AK45,0)," ")</f>
        <v xml:space="preserve"> </v>
      </c>
      <c r="AN45" s="35" t="str">
        <f>IF(Aanbod!D60&gt;"",IF(AK45&gt;0,Berekening!T45/AI45*AK45,0)," ")</f>
        <v xml:space="preserve"> </v>
      </c>
      <c r="AO45" s="33" t="str">
        <f>IF(Aanbod!D60&gt;"",IF(AK45&gt;0,Berekening!AA45/AI45*AK45,0)," ")</f>
        <v xml:space="preserve"> </v>
      </c>
      <c r="AX45" s="36"/>
      <c r="AY45" s="5"/>
      <c r="AZ45" s="5" t="str">
        <f>IF(Aanbod!D60&gt;"",IF(EXACT(AK45,0),IF(EXACT(Aanbod!D60, "pA"),Berekening!B45,IF(EXACT(Aanbod!D60, "Gvg-A"),Berekening!B45,IF(EXACT(Aanbod!D60, "Gvg"),Berekening!B45,0))),0)," ")</f>
        <v xml:space="preserve"> </v>
      </c>
      <c r="BA45" s="5" t="str">
        <f>IF(Aanbod!D60&gt;"",IF(EXACT(AK45,0),IF(EXACT(Aanbod!D60, "pA"),Aanbod!E60,IF(EXACT(Aanbod!D60, "Gvg-A"),Aanbod!E60,IF(EXACT(Aanbod!D60, "Gvg"),Aanbod!E60,0))),0)," ")</f>
        <v xml:space="preserve"> </v>
      </c>
      <c r="BB45" s="5" t="str">
        <f>IF(Aanbod!D60&gt;"",IF($AZ$203&gt;0,$AY$1/$AZ$203*AZ45,0)," ")</f>
        <v xml:space="preserve"> </v>
      </c>
      <c r="BC45" s="29" t="str">
        <f>IF(Aanbod!D60&gt;"",IF(BA45&gt;0,BB45/BA45," ")," ")</f>
        <v xml:space="preserve"> </v>
      </c>
      <c r="BD45" s="5"/>
      <c r="BE45" s="5"/>
      <c r="BF45" s="5" t="str">
        <f>IF(Aanbod!D60&gt;"",IF(EXACT(AK45,0),IF(EXACT(Aanbod!D60, "pB"),Berekening!B45,IF(EXACT(Aanbod!D60, "Gvg-B"),Berekening!B45,IF(EXACT(Aanbod!D60, "Gvg"),Berekening!B45,0))),0)," ")</f>
        <v xml:space="preserve"> </v>
      </c>
      <c r="BG45" s="5" t="str">
        <f>IF(Aanbod!D60&gt;"",IF(EXACT(AK45,0),IF(EXACT(Aanbod!D60, "pB"),Aanbod!E60,IF(EXACT(Aanbod!D60, "Gvg-B"),Aanbod!E60,IF(EXACT(Aanbod!D60, "Gvg"),Aanbod!E60,0))),0)," ")</f>
        <v xml:space="preserve"> </v>
      </c>
      <c r="BH45" s="9" t="str">
        <f>IF(Aanbod!D60&gt;"",IF($BF$203&gt;0,$BE$1/$BF$203*BF45,0)," ")</f>
        <v xml:space="preserve"> </v>
      </c>
      <c r="BI45" s="10" t="str">
        <f>IF(Aanbod!D60&gt;"",IF(BG45&gt;0,BH45/BG45," ")," ")</f>
        <v xml:space="preserve"> </v>
      </c>
      <c r="BJ45" s="26"/>
      <c r="BK45" s="30"/>
      <c r="BL45" s="31" t="str">
        <f>IF(Aanbod!D60&gt;"",IF(EXACT(AK45,0),IF(EXACT(Aanbod!D60, "pA"),Berekening!B45,IF(EXACT(Aanbod!D60, "Gvg"),Berekening!B45,IF(EXACT(Aanbod!D60, "Gvg-A"),Berekening!B45,IF(EXACT(Aanbod!D60, "Gvg-B"),Berekening!B45,0)))),0)," ")</f>
        <v xml:space="preserve"> </v>
      </c>
      <c r="BM45" s="31" t="str">
        <f>IF(Aanbod!D60&gt;"",IF(EXACT(AK45,0),IF(EXACT(Aanbod!D60, "pA"),Aanbod!E60,IF(EXACT(Aanbod!D60, "Gvg"),Aanbod!E60,IF(EXACT(Aanbod!D60, "Gvg-A"),Aanbod!E60,IF(EXACT(Aanbod!D60, "Gvg-B"),Aanbod!E60,0)))),0)," ")</f>
        <v xml:space="preserve"> </v>
      </c>
      <c r="BN45" s="31" t="str">
        <f>IF(Aanbod!D60&gt;"",IF($BL$203&gt;0,$BK$1/$BL$203*BL45,0)," ")</f>
        <v xml:space="preserve"> </v>
      </c>
      <c r="BO45" s="29" t="str">
        <f>IF(Aanbod!D60&gt;"",IF(BM45&gt;0,BN45/BM45," ")," ")</f>
        <v xml:space="preserve"> </v>
      </c>
      <c r="BQ45" s="26"/>
      <c r="BR45" s="30"/>
      <c r="BS45" s="31" t="str">
        <f>IF(Aanbod!D60&gt;"",IF(EXACT(AK45,0),IF(EXACT(Aanbod!D60, "pB"),Berekening!B45,IF(EXACT(Aanbod!D60, "Gvg"),Berekening!B45,IF(EXACT(Aanbod!D60, "Gvg-A"),Berekening!B45,IF(EXACT(Aanbod!D60, "Gvg-B"),Berekening!B45,0)))),0)," ")</f>
        <v xml:space="preserve"> </v>
      </c>
      <c r="BT45" s="31" t="str">
        <f>IF(Aanbod!D60&gt;"",IF(EXACT(AK45,0),IF(EXACT(Aanbod!D60, "pB"),Aanbod!E60,IF(EXACT(Aanbod!D60, "Gvg"),Aanbod!E60,IF(EXACT(Aanbod!D60, "Gvg-A"),Aanbod!E60,IF(EXACT(Aanbod!D60, "Gvg-B"),Aanbod!E60,0)))),0)," ")</f>
        <v xml:space="preserve"> </v>
      </c>
      <c r="BU45" s="31" t="str">
        <f>IF(Aanbod!D60&gt;"",IF($BS$203&gt;0,$BR$1/$BS$203*BS45,0)," ")</f>
        <v xml:space="preserve"> </v>
      </c>
      <c r="BV45" s="29" t="str">
        <f>IF(Aanbod!D60&gt;"",IF(BT45&gt;0,BU45/BT45," ")," ")</f>
        <v xml:space="preserve"> </v>
      </c>
      <c r="BX45" s="34" t="str">
        <f>IF(Aanbod!D60&gt;"",AI45-AK45+BB45+BH45+BN45+BU45," ")</f>
        <v xml:space="preserve"> </v>
      </c>
      <c r="BY45" s="35" t="str">
        <f>IF(Aanbod!D60&gt;"",IF((BX45-AF45)&gt;0,0,(BX45-AF45))," ")</f>
        <v xml:space="preserve"> </v>
      </c>
      <c r="BZ45" s="35" t="str">
        <f>IF(Aanbod!D60&gt;"",IF((BX45-AF45)&gt;0,(BX45-AF45),0)," ")</f>
        <v xml:space="preserve"> </v>
      </c>
      <c r="CA45" s="35" t="str">
        <f>IF(Aanbod!D60&gt;"",IF(BZ45&gt;0,(Berekening!H45+BB45)/BX45*BZ45,0)," ")</f>
        <v xml:space="preserve"> </v>
      </c>
      <c r="CB45" s="35" t="str">
        <f>IF(Aanbod!D60&gt;"",IF(BZ45&gt;0,(Berekening!N45+BH45)/BX45*BZ45,0)," ")</f>
        <v xml:space="preserve"> </v>
      </c>
      <c r="CC45" s="35" t="str">
        <f>IF(Aanbod!D60&gt;"",IF(BZ45&gt;0,(Berekening!T45+BN45)/BX45*BZ45,0)," ")</f>
        <v xml:space="preserve"> </v>
      </c>
      <c r="CD45" s="33" t="str">
        <f>IF(Aanbod!D60&gt;"",IF(BZ45&gt;0,Berekening!AA45/BX45*BZ45,0)," ")</f>
        <v xml:space="preserve"> </v>
      </c>
      <c r="CE45" s="35"/>
      <c r="CM45" s="36"/>
      <c r="CN45" s="5"/>
      <c r="CO45" s="5" t="str">
        <f>IF(Aanbod!D60&gt;"",IF(EXACT(BZ45,0),IF(EXACT(AK45,0),IF(EXACT(AE45, "pA"),AH45,IF(EXACT(AE45, "Gvg-A"),AH45,IF(EXACT(AE45, "Gvg"),AH45,0))),0),0)," ")</f>
        <v xml:space="preserve"> </v>
      </c>
      <c r="CP45" s="5" t="str">
        <f>IF(Aanbod!D60&gt;"",IF(EXACT(BZ45,0),IF(EXACT(AK45,0),IF(EXACT(AE45, "pA"),AF45,IF(EXACT(AE45, "Gvg-A"),AF45,IF(EXACT(AE45, "Gvg"),AF45,0))),0),0)," ")</f>
        <v xml:space="preserve"> </v>
      </c>
      <c r="CQ45" s="5" t="str">
        <f>IF(Aanbod!D60&gt;"",IF($CO$203&gt;0,$CN$1/$CO$203*CO45,0)," ")</f>
        <v xml:space="preserve"> </v>
      </c>
      <c r="CR45" s="29" t="str">
        <f>IF(Aanbod!D60&gt;"",IF(CP45&gt;0,CQ45/CP45," ")," ")</f>
        <v xml:space="preserve"> </v>
      </c>
      <c r="CS45" s="5"/>
      <c r="CT45" s="5"/>
      <c r="CU45" s="5" t="str">
        <f>IF(Aanbod!D60&gt;"",IF(EXACT(BZ45,0),IF(EXACT(AK45,0),IF(EXACT(AE45, "pB"),AH45,IF(EXACT(AE45, "Gvg-B"),AH45,IF(EXACT(AE45, "Gvg"),AH45,0))),0),0)," ")</f>
        <v xml:space="preserve"> </v>
      </c>
      <c r="CV45" s="5" t="str">
        <f>IF(Aanbod!D60&gt;"",IF(EXACT(BZ45,0),IF(EXACT(AK45,0),IF(EXACT(AE45, "pB"),AF45,IF(EXACT(AE45, "Gvg-B"),AF45,IF(EXACT(AE45, "Gvg"),AF45,0))),0),0)," ")</f>
        <v xml:space="preserve"> </v>
      </c>
      <c r="CW45" s="9" t="str">
        <f>IF(Aanbod!D60&gt;"",IF($CU$203&gt;0,$CT$1/$CU$203*CU45,0)," ")</f>
        <v xml:space="preserve"> </v>
      </c>
      <c r="CX45" s="10" t="str">
        <f>IF(Aanbod!D60&gt;"",IF(CV45&gt;0,CW45/CV45," ")," ")</f>
        <v xml:space="preserve"> </v>
      </c>
      <c r="CY45" s="26"/>
      <c r="CZ45" s="30"/>
      <c r="DA45" s="31" t="str">
        <f>IF(Aanbod!D60&gt;"",IF(EXACT(BZ45,0),IF(EXACT(AK45,0),IF(EXACT(AE45, "pA"),AH45,IF(EXACT(AE45, "Gvg"),AH45,IF(EXACT(AE45, "Gvg-A"),AH45,IF(EXACT(AE45, "Gvg-B"),AH45,0)))),0),0)," ")</f>
        <v xml:space="preserve"> </v>
      </c>
      <c r="DB45" s="31" t="str">
        <f>IF(Aanbod!D60&gt;"",IF(EXACT(BZ45,0),IF(EXACT(AK45,0),IF(EXACT(AE45, "pA"),AF45,IF(EXACT(AE45, "Gvg"),AF45,IF(EXACT(AE45, "Gvg-A"),AF45,IF(EXACT(AE45, "Gvg-B"),AF45,0)))),0),0)," ")</f>
        <v xml:space="preserve"> </v>
      </c>
      <c r="DC45" s="31" t="str">
        <f>IF(Aanbod!D60&gt;"",IF($DA$203&gt;0,$CZ$1/$DA$203*DA45,0)," ")</f>
        <v xml:space="preserve"> </v>
      </c>
      <c r="DD45" s="29" t="str">
        <f>IF(Aanbod!D60&gt;"",IF(DB45&gt;0,DC45/DB45," ")," ")</f>
        <v xml:space="preserve"> </v>
      </c>
      <c r="DF45" s="26"/>
      <c r="DG45" s="30"/>
      <c r="DH45" s="31" t="str">
        <f>IF(Aanbod!D60&gt;"",IF(EXACT(BZ45,0),IF(EXACT(AK45,0),IF(EXACT(AE45, "pB"),AH45,IF(EXACT(AE45, "Gvg"),AH45,IF(EXACT(AE45, "Gvg-A"),AH45,IF(EXACT(AE45, "Gvg-B"),AH45,0)))),0),0)," ")</f>
        <v xml:space="preserve"> </v>
      </c>
      <c r="DI45" s="31" t="str">
        <f>IF(Aanbod!D60&gt;"",IF(EXACT(BZ45,0),IF(EXACT(AK45,0),IF(EXACT(AE45, "pB"),AF45,IF(EXACT(AE45, "Gvg"),AF45,IF(EXACT(AE45, "Gvg-A"),AF45,IF(EXACT(AE45, "Gvg-B"),AF45,0)))),0),0)," ")</f>
        <v xml:space="preserve"> </v>
      </c>
      <c r="DJ45" s="31" t="str">
        <f>IF(Aanbod!D60&gt;"",IF($DH$203&gt;0,$DG$1/$DH$203*DH45,0)," ")</f>
        <v xml:space="preserve"> </v>
      </c>
      <c r="DK45" s="29" t="str">
        <f>IF(Aanbod!D60&gt;"",IF(DI45&gt;0,DJ45/DI45," ")," ")</f>
        <v xml:space="preserve"> </v>
      </c>
      <c r="DM45" s="37" t="str">
        <f>IF(Aanbod!D60&gt;"",BX45-BZ45+CQ45+CW45+DC45+DJ45," ")</f>
        <v xml:space="preserve"> </v>
      </c>
      <c r="DN45" s="35" t="str">
        <f>IF(Aanbod!D60&gt;"",IF((DM45-AF45)&gt;0,(DM45-AF45),0)," ")</f>
        <v xml:space="preserve"> </v>
      </c>
      <c r="DO45" s="35" t="str">
        <f>IF(Aanbod!D60&gt;"",IF(DN45&gt;0,(Berekening!H45+BB45+CQ45)/DM45*DN45,0)," ")</f>
        <v xml:space="preserve"> </v>
      </c>
      <c r="DP45" s="35" t="str">
        <f>IF(Aanbod!D60&gt;"",IF(DN45&gt;0,(Berekening!N45+BH45+CW45)/DM45*DN45,0)," ")</f>
        <v xml:space="preserve"> </v>
      </c>
      <c r="DQ45" s="35" t="str">
        <f>IF(Aanbod!D60&gt;"",IF(DN45&gt;0,(Berekening!T45+BN45+DC45)/DM45*DN45,0)," ")</f>
        <v xml:space="preserve"> </v>
      </c>
      <c r="DR45" s="33" t="str">
        <f>IF(Aanbod!D60&gt;"",IF(DN45&gt;0,(Berekening!AA45+BU45+DJ45)/DM45*DN45,0)," ")</f>
        <v xml:space="preserve"> </v>
      </c>
      <c r="DS45" s="35"/>
      <c r="DT45" s="38" t="str">
        <f>IF(Aanbod!D60&gt;"",ROUND((DM45-DN45),2)," ")</f>
        <v xml:space="preserve"> </v>
      </c>
      <c r="DU45" s="38" t="str">
        <f>IF(Aanbod!D60&gt;"",IF(DT45=C45,0.01,DT45),"")</f>
        <v/>
      </c>
      <c r="DV45" s="39" t="str">
        <f>IF(Aanbod!D60&gt;"",RANK(DU45,$DU$2:$DU$201) + COUNTIF($DU$2:DU45,DU45) -1," ")</f>
        <v xml:space="preserve"> </v>
      </c>
      <c r="DW45" s="35" t="str">
        <f>IF(Aanbod!D60&gt;"",IF($DV$203&lt;0,IF(DV45&lt;=ABS($DV$203),0.01,0),IF(DV45&lt;=ABS($DV$203),-0.01,0))," ")</f>
        <v xml:space="preserve"> </v>
      </c>
      <c r="DX45" s="35"/>
      <c r="DY45" s="28" t="str">
        <f>IF(Aanbod!D60&gt;"",DT45+DW45," ")</f>
        <v xml:space="preserve"> </v>
      </c>
    </row>
    <row r="46" spans="1:129" x14ac:dyDescent="0.25">
      <c r="A46" s="26" t="str">
        <f>Aanbod!A61</f>
        <v/>
      </c>
      <c r="B46" s="27" t="str">
        <f>IF(Aanbod!D61&gt;"",IF(EXACT(Aanbod!F61, "Preferent"),Aanbod!E61*2,IF(EXACT(Aanbod!F61, "Concurrent"),Aanbod!E61,0))," ")</f>
        <v xml:space="preserve"> </v>
      </c>
      <c r="C46" s="28" t="str">
        <f>IF(Aanbod!E61&gt;0,Aanbod!E61," ")</f>
        <v xml:space="preserve"> </v>
      </c>
      <c r="D46" s="5"/>
      <c r="E46" s="5"/>
      <c r="F46" s="5" t="str">
        <f>IF(Aanbod!D61&gt;"",IF(EXACT(Aanbod!D61, "pA"),Berekening!B46,IF(EXACT(Aanbod!D61, "Gvg-A"),Berekening!B46,IF(EXACT(Aanbod!D61, "Gvg"),Berekening!B46,0)))," ")</f>
        <v xml:space="preserve"> </v>
      </c>
      <c r="G46" s="5" t="str">
        <f>IF(Aanbod!D61&gt;"",IF(EXACT(Aanbod!D61, "pA"),Aanbod!E61,IF(EXACT(Aanbod!D61, "Gvg-A"),Aanbod!E61,IF(EXACT(Aanbod!D61, "Gvg"),Aanbod!E61,0)))," ")</f>
        <v xml:space="preserve"> </v>
      </c>
      <c r="H46" s="5" t="str">
        <f>IF(Aanbod!D61&gt;"",IF($F$203&gt;0,$E$1/$F$203*F46,0)," ")</f>
        <v xml:space="preserve"> </v>
      </c>
      <c r="I46" s="29" t="str">
        <f>IF(Aanbod!D61&gt;"",IF(G46&gt;0,H46/G46," ")," ")</f>
        <v xml:space="preserve"> </v>
      </c>
      <c r="J46" s="5"/>
      <c r="K46" s="5"/>
      <c r="L46" s="5" t="str">
        <f>IF(Aanbod!D61&gt;"",IF(EXACT(Aanbod!D61, "pB"),Berekening!B46,IF(EXACT(Aanbod!D61, "Gvg-B"),Berekening!B46,IF(EXACT(Aanbod!D61, "Gvg"),Berekening!B46,0)))," ")</f>
        <v xml:space="preserve"> </v>
      </c>
      <c r="M46" s="5" t="str">
        <f>IF(Aanbod!D61&gt;"",IF(EXACT(Aanbod!D61, "pB"),Aanbod!E61,IF(EXACT(Aanbod!D61, "Gvg-B"),Aanbod!E61,IF(EXACT(Aanbod!D61, "Gvg"),Aanbod!E61,0)))," ")</f>
        <v xml:space="preserve"> </v>
      </c>
      <c r="N46" s="9" t="str">
        <f>IF(Aanbod!D61&gt;"",IF($L$203&gt;0,$K$1/$L$203*L46,0)," ")</f>
        <v xml:space="preserve"> </v>
      </c>
      <c r="O46" s="10" t="str">
        <f>IF(Aanbod!D61&gt;"",IF(M46&gt;0,N46/M46," ")," ")</f>
        <v xml:space="preserve"> </v>
      </c>
      <c r="P46" s="26"/>
      <c r="Q46" s="30"/>
      <c r="R46" s="31" t="str">
        <f>IF(Aanbod!D61&gt;"",IF(EXACT(Aanbod!D61, "pA"),Berekening!B46,IF(EXACT(Aanbod!D61, "Gvg"),Berekening!B46,IF(EXACT(Aanbod!D61, "Gvg-A"),Berekening!B46,IF(EXACT(Aanbod!D61, "Gvg-B"),Berekening!B46,0))))," ")</f>
        <v xml:space="preserve"> </v>
      </c>
      <c r="S46" s="31" t="str">
        <f>IF(Aanbod!D61&gt;"",IF(EXACT(Aanbod!D61, "pA"),Aanbod!E61,IF(EXACT(Aanbod!D61, "Gvg"),Aanbod!E61,IF(EXACT(Aanbod!D61, "Gvg-A"),Aanbod!E61,IF(EXACT(Aanbod!D61, "Gvg-B"),Aanbod!E61,0))))," ")</f>
        <v xml:space="preserve"> </v>
      </c>
      <c r="T46" s="31" t="str">
        <f>IF(Aanbod!D61&gt;"",IF($R$203&gt;0,$Q$1/$R$203*R46,0)," ")</f>
        <v xml:space="preserve"> </v>
      </c>
      <c r="U46" s="29" t="str">
        <f>IF(Aanbod!D61&gt;"",IF(S46&gt;0,T46/S46," ")," ")</f>
        <v xml:space="preserve"> </v>
      </c>
      <c r="W46" s="26"/>
      <c r="X46" s="30"/>
      <c r="Y46" s="31" t="str">
        <f>IF(Aanbod!D61&gt;"",IF(EXACT(Aanbod!D61, "pB"),Berekening!B46,IF(EXACT(Aanbod!D61, "Gvg"),Berekening!B46,IF(EXACT(Aanbod!D61, "Gvg-A"),Berekening!B46,IF(EXACT(Aanbod!D61, "Gvg-B"),Berekening!B46,0))))," ")</f>
        <v xml:space="preserve"> </v>
      </c>
      <c r="Z46" s="31" t="str">
        <f>IF(Aanbod!D61&gt;"",IF(EXACT(Aanbod!D61, "pB"),Aanbod!E61,IF(EXACT(Aanbod!D61, "Gvg"),Aanbod!E61,IF(EXACT(Aanbod!D61, "Gvg-A"),Aanbod!E61,IF(EXACT(Aanbod!D61, "Gvg-B"),Aanbod!E61,0))))," ")</f>
        <v xml:space="preserve"> </v>
      </c>
      <c r="AA46" s="31" t="str">
        <f>IF(Aanbod!D61&gt;"",IF($Y$203&gt;0,$X$1/$Y$203*Y46,0)," ")</f>
        <v xml:space="preserve"> </v>
      </c>
      <c r="AB46" s="29" t="str">
        <f>IF(Aanbod!D61&gt;"",IF(Z46&gt;0,AA46/Z46," ")," ")</f>
        <v xml:space="preserve"> </v>
      </c>
      <c r="AC46" s="32"/>
      <c r="AD46" s="26" t="str">
        <f>IF(Aanbod!D61&gt;"",ROW(AE46)-1," ")</f>
        <v xml:space="preserve"> </v>
      </c>
      <c r="AE46" t="str">
        <f>IF(Aanbod!D61&gt;"",Aanbod!D61," ")</f>
        <v xml:space="preserve"> </v>
      </c>
      <c r="AF46" s="9" t="str">
        <f>IF(Aanbod!D61&gt;"",Aanbod!E61," ")</f>
        <v xml:space="preserve"> </v>
      </c>
      <c r="AG46" t="str">
        <f>IF(Aanbod!D61&gt;"",Aanbod!F61," ")</f>
        <v xml:space="preserve"> </v>
      </c>
      <c r="AH46" s="33" t="str">
        <f>IF(Aanbod!D61&gt;"",Berekening!B46," ")</f>
        <v xml:space="preserve"> </v>
      </c>
      <c r="AI46" s="34" t="str">
        <f>IF(Aanbod!D61&gt;"",Berekening!H46+Berekening!N46+Berekening!T46+Berekening!AA46," ")</f>
        <v xml:space="preserve"> </v>
      </c>
      <c r="AJ46" s="35" t="str">
        <f>IF(Aanbod!D61&gt;"",IF((AI46-AF46)&gt;0,0,(AI46-AF46))," ")</f>
        <v xml:space="preserve"> </v>
      </c>
      <c r="AK46" s="35" t="str">
        <f>IF(Aanbod!D61&gt;"",IF((AI46-AF46)&gt;0,(AI46-AF46),0)," ")</f>
        <v xml:space="preserve"> </v>
      </c>
      <c r="AL46" s="35" t="str">
        <f>IF(Aanbod!D61&gt;"",IF(AK46&gt;0,Berekening!H46/AI46*AK46,0)," ")</f>
        <v xml:space="preserve"> </v>
      </c>
      <c r="AM46" s="35" t="str">
        <f>IF(Aanbod!D61&gt;"",IF(AK46&gt;0,Berekening!N46/AI46*AK46,0)," ")</f>
        <v xml:space="preserve"> </v>
      </c>
      <c r="AN46" s="35" t="str">
        <f>IF(Aanbod!D61&gt;"",IF(AK46&gt;0,Berekening!T46/AI46*AK46,0)," ")</f>
        <v xml:space="preserve"> </v>
      </c>
      <c r="AO46" s="33" t="str">
        <f>IF(Aanbod!D61&gt;"",IF(AK46&gt;0,Berekening!AA46/AI46*AK46,0)," ")</f>
        <v xml:space="preserve"> </v>
      </c>
      <c r="AX46" s="36"/>
      <c r="AY46" s="5"/>
      <c r="AZ46" s="5" t="str">
        <f>IF(Aanbod!D61&gt;"",IF(EXACT(AK46,0),IF(EXACT(Aanbod!D61, "pA"),Berekening!B46,IF(EXACT(Aanbod!D61, "Gvg-A"),Berekening!B46,IF(EXACT(Aanbod!D61, "Gvg"),Berekening!B46,0))),0)," ")</f>
        <v xml:space="preserve"> </v>
      </c>
      <c r="BA46" s="5" t="str">
        <f>IF(Aanbod!D61&gt;"",IF(EXACT(AK46,0),IF(EXACT(Aanbod!D61, "pA"),Aanbod!E61,IF(EXACT(Aanbod!D61, "Gvg-A"),Aanbod!E61,IF(EXACT(Aanbod!D61, "Gvg"),Aanbod!E61,0))),0)," ")</f>
        <v xml:space="preserve"> </v>
      </c>
      <c r="BB46" s="5" t="str">
        <f>IF(Aanbod!D61&gt;"",IF($AZ$203&gt;0,$AY$1/$AZ$203*AZ46,0)," ")</f>
        <v xml:space="preserve"> </v>
      </c>
      <c r="BC46" s="29" t="str">
        <f>IF(Aanbod!D61&gt;"",IF(BA46&gt;0,BB46/BA46," ")," ")</f>
        <v xml:space="preserve"> </v>
      </c>
      <c r="BD46" s="5"/>
      <c r="BE46" s="5"/>
      <c r="BF46" s="5" t="str">
        <f>IF(Aanbod!D61&gt;"",IF(EXACT(AK46,0),IF(EXACT(Aanbod!D61, "pB"),Berekening!B46,IF(EXACT(Aanbod!D61, "Gvg-B"),Berekening!B46,IF(EXACT(Aanbod!D61, "Gvg"),Berekening!B46,0))),0)," ")</f>
        <v xml:space="preserve"> </v>
      </c>
      <c r="BG46" s="5" t="str">
        <f>IF(Aanbod!D61&gt;"",IF(EXACT(AK46,0),IF(EXACT(Aanbod!D61, "pB"),Aanbod!E61,IF(EXACT(Aanbod!D61, "Gvg-B"),Aanbod!E61,IF(EXACT(Aanbod!D61, "Gvg"),Aanbod!E61,0))),0)," ")</f>
        <v xml:space="preserve"> </v>
      </c>
      <c r="BH46" s="9" t="str">
        <f>IF(Aanbod!D61&gt;"",IF($BF$203&gt;0,$BE$1/$BF$203*BF46,0)," ")</f>
        <v xml:space="preserve"> </v>
      </c>
      <c r="BI46" s="10" t="str">
        <f>IF(Aanbod!D61&gt;"",IF(BG46&gt;0,BH46/BG46," ")," ")</f>
        <v xml:space="preserve"> </v>
      </c>
      <c r="BJ46" s="26"/>
      <c r="BK46" s="30"/>
      <c r="BL46" s="31" t="str">
        <f>IF(Aanbod!D61&gt;"",IF(EXACT(AK46,0),IF(EXACT(Aanbod!D61, "pA"),Berekening!B46,IF(EXACT(Aanbod!D61, "Gvg"),Berekening!B46,IF(EXACT(Aanbod!D61, "Gvg-A"),Berekening!B46,IF(EXACT(Aanbod!D61, "Gvg-B"),Berekening!B46,0)))),0)," ")</f>
        <v xml:space="preserve"> </v>
      </c>
      <c r="BM46" s="31" t="str">
        <f>IF(Aanbod!D61&gt;"",IF(EXACT(AK46,0),IF(EXACT(Aanbod!D61, "pA"),Aanbod!E61,IF(EXACT(Aanbod!D61, "Gvg"),Aanbod!E61,IF(EXACT(Aanbod!D61, "Gvg-A"),Aanbod!E61,IF(EXACT(Aanbod!D61, "Gvg-B"),Aanbod!E61,0)))),0)," ")</f>
        <v xml:space="preserve"> </v>
      </c>
      <c r="BN46" s="31" t="str">
        <f>IF(Aanbod!D61&gt;"",IF($BL$203&gt;0,$BK$1/$BL$203*BL46,0)," ")</f>
        <v xml:space="preserve"> </v>
      </c>
      <c r="BO46" s="29" t="str">
        <f>IF(Aanbod!D61&gt;"",IF(BM46&gt;0,BN46/BM46," ")," ")</f>
        <v xml:space="preserve"> </v>
      </c>
      <c r="BQ46" s="26"/>
      <c r="BR46" s="30"/>
      <c r="BS46" s="31" t="str">
        <f>IF(Aanbod!D61&gt;"",IF(EXACT(AK46,0),IF(EXACT(Aanbod!D61, "pB"),Berekening!B46,IF(EXACT(Aanbod!D61, "Gvg"),Berekening!B46,IF(EXACT(Aanbod!D61, "Gvg-A"),Berekening!B46,IF(EXACT(Aanbod!D61, "Gvg-B"),Berekening!B46,0)))),0)," ")</f>
        <v xml:space="preserve"> </v>
      </c>
      <c r="BT46" s="31" t="str">
        <f>IF(Aanbod!D61&gt;"",IF(EXACT(AK46,0),IF(EXACT(Aanbod!D61, "pB"),Aanbod!E61,IF(EXACT(Aanbod!D61, "Gvg"),Aanbod!E61,IF(EXACT(Aanbod!D61, "Gvg-A"),Aanbod!E61,IF(EXACT(Aanbod!D61, "Gvg-B"),Aanbod!E61,0)))),0)," ")</f>
        <v xml:space="preserve"> </v>
      </c>
      <c r="BU46" s="31" t="str">
        <f>IF(Aanbod!D61&gt;"",IF($BS$203&gt;0,$BR$1/$BS$203*BS46,0)," ")</f>
        <v xml:space="preserve"> </v>
      </c>
      <c r="BV46" s="29" t="str">
        <f>IF(Aanbod!D61&gt;"",IF(BT46&gt;0,BU46/BT46," ")," ")</f>
        <v xml:space="preserve"> </v>
      </c>
      <c r="BX46" s="34" t="str">
        <f>IF(Aanbod!D61&gt;"",AI46-AK46+BB46+BH46+BN46+BU46," ")</f>
        <v xml:space="preserve"> </v>
      </c>
      <c r="BY46" s="35" t="str">
        <f>IF(Aanbod!D61&gt;"",IF((BX46-AF46)&gt;0,0,(BX46-AF46))," ")</f>
        <v xml:space="preserve"> </v>
      </c>
      <c r="BZ46" s="35" t="str">
        <f>IF(Aanbod!D61&gt;"",IF((BX46-AF46)&gt;0,(BX46-AF46),0)," ")</f>
        <v xml:space="preserve"> </v>
      </c>
      <c r="CA46" s="35" t="str">
        <f>IF(Aanbod!D61&gt;"",IF(BZ46&gt;0,(Berekening!H46+BB46)/BX46*BZ46,0)," ")</f>
        <v xml:space="preserve"> </v>
      </c>
      <c r="CB46" s="35" t="str">
        <f>IF(Aanbod!D61&gt;"",IF(BZ46&gt;0,(Berekening!N46+BH46)/BX46*BZ46,0)," ")</f>
        <v xml:space="preserve"> </v>
      </c>
      <c r="CC46" s="35" t="str">
        <f>IF(Aanbod!D61&gt;"",IF(BZ46&gt;0,(Berekening!T46+BN46)/BX46*BZ46,0)," ")</f>
        <v xml:space="preserve"> </v>
      </c>
      <c r="CD46" s="33" t="str">
        <f>IF(Aanbod!D61&gt;"",IF(BZ46&gt;0,Berekening!AA46/BX46*BZ46,0)," ")</f>
        <v xml:space="preserve"> </v>
      </c>
      <c r="CE46" s="35"/>
      <c r="CM46" s="36"/>
      <c r="CN46" s="5"/>
      <c r="CO46" s="5" t="str">
        <f>IF(Aanbod!D61&gt;"",IF(EXACT(BZ46,0),IF(EXACT(AK46,0),IF(EXACT(AE46, "pA"),AH46,IF(EXACT(AE46, "Gvg-A"),AH46,IF(EXACT(AE46, "Gvg"),AH46,0))),0),0)," ")</f>
        <v xml:space="preserve"> </v>
      </c>
      <c r="CP46" s="5" t="str">
        <f>IF(Aanbod!D61&gt;"",IF(EXACT(BZ46,0),IF(EXACT(AK46,0),IF(EXACT(AE46, "pA"),AF46,IF(EXACT(AE46, "Gvg-A"),AF46,IF(EXACT(AE46, "Gvg"),AF46,0))),0),0)," ")</f>
        <v xml:space="preserve"> </v>
      </c>
      <c r="CQ46" s="5" t="str">
        <f>IF(Aanbod!D61&gt;"",IF($CO$203&gt;0,$CN$1/$CO$203*CO46,0)," ")</f>
        <v xml:space="preserve"> </v>
      </c>
      <c r="CR46" s="29" t="str">
        <f>IF(Aanbod!D61&gt;"",IF(CP46&gt;0,CQ46/CP46," ")," ")</f>
        <v xml:space="preserve"> </v>
      </c>
      <c r="CS46" s="5"/>
      <c r="CT46" s="5"/>
      <c r="CU46" s="5" t="str">
        <f>IF(Aanbod!D61&gt;"",IF(EXACT(BZ46,0),IF(EXACT(AK46,0),IF(EXACT(AE46, "pB"),AH46,IF(EXACT(AE46, "Gvg-B"),AH46,IF(EXACT(AE46, "Gvg"),AH46,0))),0),0)," ")</f>
        <v xml:space="preserve"> </v>
      </c>
      <c r="CV46" s="5" t="str">
        <f>IF(Aanbod!D61&gt;"",IF(EXACT(BZ46,0),IF(EXACT(AK46,0),IF(EXACT(AE46, "pB"),AF46,IF(EXACT(AE46, "Gvg-B"),AF46,IF(EXACT(AE46, "Gvg"),AF46,0))),0),0)," ")</f>
        <v xml:space="preserve"> </v>
      </c>
      <c r="CW46" s="9" t="str">
        <f>IF(Aanbod!D61&gt;"",IF($CU$203&gt;0,$CT$1/$CU$203*CU46,0)," ")</f>
        <v xml:space="preserve"> </v>
      </c>
      <c r="CX46" s="10" t="str">
        <f>IF(Aanbod!D61&gt;"",IF(CV46&gt;0,CW46/CV46," ")," ")</f>
        <v xml:space="preserve"> </v>
      </c>
      <c r="CY46" s="26"/>
      <c r="CZ46" s="30"/>
      <c r="DA46" s="31" t="str">
        <f>IF(Aanbod!D61&gt;"",IF(EXACT(BZ46,0),IF(EXACT(AK46,0),IF(EXACT(AE46, "pA"),AH46,IF(EXACT(AE46, "Gvg"),AH46,IF(EXACT(AE46, "Gvg-A"),AH46,IF(EXACT(AE46, "Gvg-B"),AH46,0)))),0),0)," ")</f>
        <v xml:space="preserve"> </v>
      </c>
      <c r="DB46" s="31" t="str">
        <f>IF(Aanbod!D61&gt;"",IF(EXACT(BZ46,0),IF(EXACT(AK46,0),IF(EXACT(AE46, "pA"),AF46,IF(EXACT(AE46, "Gvg"),AF46,IF(EXACT(AE46, "Gvg-A"),AF46,IF(EXACT(AE46, "Gvg-B"),AF46,0)))),0),0)," ")</f>
        <v xml:space="preserve"> </v>
      </c>
      <c r="DC46" s="31" t="str">
        <f>IF(Aanbod!D61&gt;"",IF($DA$203&gt;0,$CZ$1/$DA$203*DA46,0)," ")</f>
        <v xml:space="preserve"> </v>
      </c>
      <c r="DD46" s="29" t="str">
        <f>IF(Aanbod!D61&gt;"",IF(DB46&gt;0,DC46/DB46," ")," ")</f>
        <v xml:space="preserve"> </v>
      </c>
      <c r="DF46" s="26"/>
      <c r="DG46" s="30"/>
      <c r="DH46" s="31" t="str">
        <f>IF(Aanbod!D61&gt;"",IF(EXACT(BZ46,0),IF(EXACT(AK46,0),IF(EXACT(AE46, "pB"),AH46,IF(EXACT(AE46, "Gvg"),AH46,IF(EXACT(AE46, "Gvg-A"),AH46,IF(EXACT(AE46, "Gvg-B"),AH46,0)))),0),0)," ")</f>
        <v xml:space="preserve"> </v>
      </c>
      <c r="DI46" s="31" t="str">
        <f>IF(Aanbod!D61&gt;"",IF(EXACT(BZ46,0),IF(EXACT(AK46,0),IF(EXACT(AE46, "pB"),AF46,IF(EXACT(AE46, "Gvg"),AF46,IF(EXACT(AE46, "Gvg-A"),AF46,IF(EXACT(AE46, "Gvg-B"),AF46,0)))),0),0)," ")</f>
        <v xml:space="preserve"> </v>
      </c>
      <c r="DJ46" s="31" t="str">
        <f>IF(Aanbod!D61&gt;"",IF($DH$203&gt;0,$DG$1/$DH$203*DH46,0)," ")</f>
        <v xml:space="preserve"> </v>
      </c>
      <c r="DK46" s="29" t="str">
        <f>IF(Aanbod!D61&gt;"",IF(DI46&gt;0,DJ46/DI46," ")," ")</f>
        <v xml:space="preserve"> </v>
      </c>
      <c r="DM46" s="37" t="str">
        <f>IF(Aanbod!D61&gt;"",BX46-BZ46+CQ46+CW46+DC46+DJ46," ")</f>
        <v xml:space="preserve"> </v>
      </c>
      <c r="DN46" s="35" t="str">
        <f>IF(Aanbod!D61&gt;"",IF((DM46-AF46)&gt;0,(DM46-AF46),0)," ")</f>
        <v xml:space="preserve"> </v>
      </c>
      <c r="DO46" s="35" t="str">
        <f>IF(Aanbod!D61&gt;"",IF(DN46&gt;0,(Berekening!H46+BB46+CQ46)/DM46*DN46,0)," ")</f>
        <v xml:space="preserve"> </v>
      </c>
      <c r="DP46" s="35" t="str">
        <f>IF(Aanbod!D61&gt;"",IF(DN46&gt;0,(Berekening!N46+BH46+CW46)/DM46*DN46,0)," ")</f>
        <v xml:space="preserve"> </v>
      </c>
      <c r="DQ46" s="35" t="str">
        <f>IF(Aanbod!D61&gt;"",IF(DN46&gt;0,(Berekening!T46+BN46+DC46)/DM46*DN46,0)," ")</f>
        <v xml:space="preserve"> </v>
      </c>
      <c r="DR46" s="33" t="str">
        <f>IF(Aanbod!D61&gt;"",IF(DN46&gt;0,(Berekening!AA46+BU46+DJ46)/DM46*DN46,0)," ")</f>
        <v xml:space="preserve"> </v>
      </c>
      <c r="DS46" s="35"/>
      <c r="DT46" s="38" t="str">
        <f>IF(Aanbod!D61&gt;"",ROUND((DM46-DN46),2)," ")</f>
        <v xml:space="preserve"> </v>
      </c>
      <c r="DU46" s="38" t="str">
        <f>IF(Aanbod!D61&gt;"",IF(DT46=C46,0.01,DT46),"")</f>
        <v/>
      </c>
      <c r="DV46" s="39" t="str">
        <f>IF(Aanbod!D61&gt;"",RANK(DU46,$DU$2:$DU$201) + COUNTIF($DU$2:DU46,DU46) -1," ")</f>
        <v xml:space="preserve"> </v>
      </c>
      <c r="DW46" s="35" t="str">
        <f>IF(Aanbod!D61&gt;"",IF($DV$203&lt;0,IF(DV46&lt;=ABS($DV$203),0.01,0),IF(DV46&lt;=ABS($DV$203),-0.01,0))," ")</f>
        <v xml:space="preserve"> </v>
      </c>
      <c r="DX46" s="35"/>
      <c r="DY46" s="28" t="str">
        <f>IF(Aanbod!D61&gt;"",DT46+DW46," ")</f>
        <v xml:space="preserve"> </v>
      </c>
    </row>
    <row r="47" spans="1:129" x14ac:dyDescent="0.25">
      <c r="A47" s="26" t="str">
        <f>Aanbod!A62</f>
        <v/>
      </c>
      <c r="B47" s="27" t="str">
        <f>IF(Aanbod!D62&gt;"",IF(EXACT(Aanbod!F62, "Preferent"),Aanbod!E62*2,IF(EXACT(Aanbod!F62, "Concurrent"),Aanbod!E62,0))," ")</f>
        <v xml:space="preserve"> </v>
      </c>
      <c r="C47" s="28" t="str">
        <f>IF(Aanbod!E62&gt;0,Aanbod!E62," ")</f>
        <v xml:space="preserve"> </v>
      </c>
      <c r="D47" s="5"/>
      <c r="E47" s="5"/>
      <c r="F47" s="5" t="str">
        <f>IF(Aanbod!D62&gt;"",IF(EXACT(Aanbod!D62, "pA"),Berekening!B47,IF(EXACT(Aanbod!D62, "Gvg-A"),Berekening!B47,IF(EXACT(Aanbod!D62, "Gvg"),Berekening!B47,0)))," ")</f>
        <v xml:space="preserve"> </v>
      </c>
      <c r="G47" s="5" t="str">
        <f>IF(Aanbod!D62&gt;"",IF(EXACT(Aanbod!D62, "pA"),Aanbod!E62,IF(EXACT(Aanbod!D62, "Gvg-A"),Aanbod!E62,IF(EXACT(Aanbod!D62, "Gvg"),Aanbod!E62,0)))," ")</f>
        <v xml:space="preserve"> </v>
      </c>
      <c r="H47" s="5" t="str">
        <f>IF(Aanbod!D62&gt;"",IF($F$203&gt;0,$E$1/$F$203*F47,0)," ")</f>
        <v xml:space="preserve"> </v>
      </c>
      <c r="I47" s="29" t="str">
        <f>IF(Aanbod!D62&gt;"",IF(G47&gt;0,H47/G47," ")," ")</f>
        <v xml:space="preserve"> </v>
      </c>
      <c r="J47" s="5"/>
      <c r="K47" s="5"/>
      <c r="L47" s="5" t="str">
        <f>IF(Aanbod!D62&gt;"",IF(EXACT(Aanbod!D62, "pB"),Berekening!B47,IF(EXACT(Aanbod!D62, "Gvg-B"),Berekening!B47,IF(EXACT(Aanbod!D62, "Gvg"),Berekening!B47,0)))," ")</f>
        <v xml:space="preserve"> </v>
      </c>
      <c r="M47" s="5" t="str">
        <f>IF(Aanbod!D62&gt;"",IF(EXACT(Aanbod!D62, "pB"),Aanbod!E62,IF(EXACT(Aanbod!D62, "Gvg-B"),Aanbod!E62,IF(EXACT(Aanbod!D62, "Gvg"),Aanbod!E62,0)))," ")</f>
        <v xml:space="preserve"> </v>
      </c>
      <c r="N47" s="9" t="str">
        <f>IF(Aanbod!D62&gt;"",IF($L$203&gt;0,$K$1/$L$203*L47,0)," ")</f>
        <v xml:space="preserve"> </v>
      </c>
      <c r="O47" s="10" t="str">
        <f>IF(Aanbod!D62&gt;"",IF(M47&gt;0,N47/M47," ")," ")</f>
        <v xml:space="preserve"> </v>
      </c>
      <c r="P47" s="26"/>
      <c r="Q47" s="30"/>
      <c r="R47" s="31" t="str">
        <f>IF(Aanbod!D62&gt;"",IF(EXACT(Aanbod!D62, "pA"),Berekening!B47,IF(EXACT(Aanbod!D62, "Gvg"),Berekening!B47,IF(EXACT(Aanbod!D62, "Gvg-A"),Berekening!B47,IF(EXACT(Aanbod!D62, "Gvg-B"),Berekening!B47,0))))," ")</f>
        <v xml:space="preserve"> </v>
      </c>
      <c r="S47" s="31" t="str">
        <f>IF(Aanbod!D62&gt;"",IF(EXACT(Aanbod!D62, "pA"),Aanbod!E62,IF(EXACT(Aanbod!D62, "Gvg"),Aanbod!E62,IF(EXACT(Aanbod!D62, "Gvg-A"),Aanbod!E62,IF(EXACT(Aanbod!D62, "Gvg-B"),Aanbod!E62,0))))," ")</f>
        <v xml:space="preserve"> </v>
      </c>
      <c r="T47" s="31" t="str">
        <f>IF(Aanbod!D62&gt;"",IF($R$203&gt;0,$Q$1/$R$203*R47,0)," ")</f>
        <v xml:space="preserve"> </v>
      </c>
      <c r="U47" s="29" t="str">
        <f>IF(Aanbod!D62&gt;"",IF(S47&gt;0,T47/S47," ")," ")</f>
        <v xml:space="preserve"> </v>
      </c>
      <c r="W47" s="26"/>
      <c r="X47" s="30"/>
      <c r="Y47" s="31" t="str">
        <f>IF(Aanbod!D62&gt;"",IF(EXACT(Aanbod!D62, "pB"),Berekening!B47,IF(EXACT(Aanbod!D62, "Gvg"),Berekening!B47,IF(EXACT(Aanbod!D62, "Gvg-A"),Berekening!B47,IF(EXACT(Aanbod!D62, "Gvg-B"),Berekening!B47,0))))," ")</f>
        <v xml:space="preserve"> </v>
      </c>
      <c r="Z47" s="31" t="str">
        <f>IF(Aanbod!D62&gt;"",IF(EXACT(Aanbod!D62, "pB"),Aanbod!E62,IF(EXACT(Aanbod!D62, "Gvg"),Aanbod!E62,IF(EXACT(Aanbod!D62, "Gvg-A"),Aanbod!E62,IF(EXACT(Aanbod!D62, "Gvg-B"),Aanbod!E62,0))))," ")</f>
        <v xml:space="preserve"> </v>
      </c>
      <c r="AA47" s="31" t="str">
        <f>IF(Aanbod!D62&gt;"",IF($Y$203&gt;0,$X$1/$Y$203*Y47,0)," ")</f>
        <v xml:space="preserve"> </v>
      </c>
      <c r="AB47" s="29" t="str">
        <f>IF(Aanbod!D62&gt;"",IF(Z47&gt;0,AA47/Z47," ")," ")</f>
        <v xml:space="preserve"> </v>
      </c>
      <c r="AC47" s="32"/>
      <c r="AD47" s="26" t="str">
        <f>IF(Aanbod!D62&gt;"",ROW(AE47)-1," ")</f>
        <v xml:space="preserve"> </v>
      </c>
      <c r="AE47" t="str">
        <f>IF(Aanbod!D62&gt;"",Aanbod!D62," ")</f>
        <v xml:space="preserve"> </v>
      </c>
      <c r="AF47" s="9" t="str">
        <f>IF(Aanbod!D62&gt;"",Aanbod!E62," ")</f>
        <v xml:space="preserve"> </v>
      </c>
      <c r="AG47" t="str">
        <f>IF(Aanbod!D62&gt;"",Aanbod!F62," ")</f>
        <v xml:space="preserve"> </v>
      </c>
      <c r="AH47" s="33" t="str">
        <f>IF(Aanbod!D62&gt;"",Berekening!B47," ")</f>
        <v xml:space="preserve"> </v>
      </c>
      <c r="AI47" s="34" t="str">
        <f>IF(Aanbod!D62&gt;"",Berekening!H47+Berekening!N47+Berekening!T47+Berekening!AA47," ")</f>
        <v xml:space="preserve"> </v>
      </c>
      <c r="AJ47" s="35" t="str">
        <f>IF(Aanbod!D62&gt;"",IF((AI47-AF47)&gt;0,0,(AI47-AF47))," ")</f>
        <v xml:space="preserve"> </v>
      </c>
      <c r="AK47" s="35" t="str">
        <f>IF(Aanbod!D62&gt;"",IF((AI47-AF47)&gt;0,(AI47-AF47),0)," ")</f>
        <v xml:space="preserve"> </v>
      </c>
      <c r="AL47" s="35" t="str">
        <f>IF(Aanbod!D62&gt;"",IF(AK47&gt;0,Berekening!H47/AI47*AK47,0)," ")</f>
        <v xml:space="preserve"> </v>
      </c>
      <c r="AM47" s="35" t="str">
        <f>IF(Aanbod!D62&gt;"",IF(AK47&gt;0,Berekening!N47/AI47*AK47,0)," ")</f>
        <v xml:space="preserve"> </v>
      </c>
      <c r="AN47" s="35" t="str">
        <f>IF(Aanbod!D62&gt;"",IF(AK47&gt;0,Berekening!T47/AI47*AK47,0)," ")</f>
        <v xml:space="preserve"> </v>
      </c>
      <c r="AO47" s="33" t="str">
        <f>IF(Aanbod!D62&gt;"",IF(AK47&gt;0,Berekening!AA47/AI47*AK47,0)," ")</f>
        <v xml:space="preserve"> </v>
      </c>
      <c r="AX47" s="36"/>
      <c r="AY47" s="5"/>
      <c r="AZ47" s="5" t="str">
        <f>IF(Aanbod!D62&gt;"",IF(EXACT(AK47,0),IF(EXACT(Aanbod!D62, "pA"),Berekening!B47,IF(EXACT(Aanbod!D62, "Gvg-A"),Berekening!B47,IF(EXACT(Aanbod!D62, "Gvg"),Berekening!B47,0))),0)," ")</f>
        <v xml:space="preserve"> </v>
      </c>
      <c r="BA47" s="5" t="str">
        <f>IF(Aanbod!D62&gt;"",IF(EXACT(AK47,0),IF(EXACT(Aanbod!D62, "pA"),Aanbod!E62,IF(EXACT(Aanbod!D62, "Gvg-A"),Aanbod!E62,IF(EXACT(Aanbod!D62, "Gvg"),Aanbod!E62,0))),0)," ")</f>
        <v xml:space="preserve"> </v>
      </c>
      <c r="BB47" s="5" t="str">
        <f>IF(Aanbod!D62&gt;"",IF($AZ$203&gt;0,$AY$1/$AZ$203*AZ47,0)," ")</f>
        <v xml:space="preserve"> </v>
      </c>
      <c r="BC47" s="29" t="str">
        <f>IF(Aanbod!D62&gt;"",IF(BA47&gt;0,BB47/BA47," ")," ")</f>
        <v xml:space="preserve"> </v>
      </c>
      <c r="BD47" s="5"/>
      <c r="BE47" s="5"/>
      <c r="BF47" s="5" t="str">
        <f>IF(Aanbod!D62&gt;"",IF(EXACT(AK47,0),IF(EXACT(Aanbod!D62, "pB"),Berekening!B47,IF(EXACT(Aanbod!D62, "Gvg-B"),Berekening!B47,IF(EXACT(Aanbod!D62, "Gvg"),Berekening!B47,0))),0)," ")</f>
        <v xml:space="preserve"> </v>
      </c>
      <c r="BG47" s="5" t="str">
        <f>IF(Aanbod!D62&gt;"",IF(EXACT(AK47,0),IF(EXACT(Aanbod!D62, "pB"),Aanbod!E62,IF(EXACT(Aanbod!D62, "Gvg-B"),Aanbod!E62,IF(EXACT(Aanbod!D62, "Gvg"),Aanbod!E62,0))),0)," ")</f>
        <v xml:space="preserve"> </v>
      </c>
      <c r="BH47" s="9" t="str">
        <f>IF(Aanbod!D62&gt;"",IF($BF$203&gt;0,$BE$1/$BF$203*BF47,0)," ")</f>
        <v xml:space="preserve"> </v>
      </c>
      <c r="BI47" s="10" t="str">
        <f>IF(Aanbod!D62&gt;"",IF(BG47&gt;0,BH47/BG47," ")," ")</f>
        <v xml:space="preserve"> </v>
      </c>
      <c r="BJ47" s="26"/>
      <c r="BK47" s="30"/>
      <c r="BL47" s="31" t="str">
        <f>IF(Aanbod!D62&gt;"",IF(EXACT(AK47,0),IF(EXACT(Aanbod!D62, "pA"),Berekening!B47,IF(EXACT(Aanbod!D62, "Gvg"),Berekening!B47,IF(EXACT(Aanbod!D62, "Gvg-A"),Berekening!B47,IF(EXACT(Aanbod!D62, "Gvg-B"),Berekening!B47,0)))),0)," ")</f>
        <v xml:space="preserve"> </v>
      </c>
      <c r="BM47" s="31" t="str">
        <f>IF(Aanbod!D62&gt;"",IF(EXACT(AK47,0),IF(EXACT(Aanbod!D62, "pA"),Aanbod!E62,IF(EXACT(Aanbod!D62, "Gvg"),Aanbod!E62,IF(EXACT(Aanbod!D62, "Gvg-A"),Aanbod!E62,IF(EXACT(Aanbod!D62, "Gvg-B"),Aanbod!E62,0)))),0)," ")</f>
        <v xml:space="preserve"> </v>
      </c>
      <c r="BN47" s="31" t="str">
        <f>IF(Aanbod!D62&gt;"",IF($BL$203&gt;0,$BK$1/$BL$203*BL47,0)," ")</f>
        <v xml:space="preserve"> </v>
      </c>
      <c r="BO47" s="29" t="str">
        <f>IF(Aanbod!D62&gt;"",IF(BM47&gt;0,BN47/BM47," ")," ")</f>
        <v xml:space="preserve"> </v>
      </c>
      <c r="BQ47" s="26"/>
      <c r="BR47" s="30"/>
      <c r="BS47" s="31" t="str">
        <f>IF(Aanbod!D62&gt;"",IF(EXACT(AK47,0),IF(EXACT(Aanbod!D62, "pB"),Berekening!B47,IF(EXACT(Aanbod!D62, "Gvg"),Berekening!B47,IF(EXACT(Aanbod!D62, "Gvg-A"),Berekening!B47,IF(EXACT(Aanbod!D62, "Gvg-B"),Berekening!B47,0)))),0)," ")</f>
        <v xml:space="preserve"> </v>
      </c>
      <c r="BT47" s="31" t="str">
        <f>IF(Aanbod!D62&gt;"",IF(EXACT(AK47,0),IF(EXACT(Aanbod!D62, "pB"),Aanbod!E62,IF(EXACT(Aanbod!D62, "Gvg"),Aanbod!E62,IF(EXACT(Aanbod!D62, "Gvg-A"),Aanbod!E62,IF(EXACT(Aanbod!D62, "Gvg-B"),Aanbod!E62,0)))),0)," ")</f>
        <v xml:space="preserve"> </v>
      </c>
      <c r="BU47" s="31" t="str">
        <f>IF(Aanbod!D62&gt;"",IF($BS$203&gt;0,$BR$1/$BS$203*BS47,0)," ")</f>
        <v xml:space="preserve"> </v>
      </c>
      <c r="BV47" s="29" t="str">
        <f>IF(Aanbod!D62&gt;"",IF(BT47&gt;0,BU47/BT47," ")," ")</f>
        <v xml:space="preserve"> </v>
      </c>
      <c r="BX47" s="34" t="str">
        <f>IF(Aanbod!D62&gt;"",AI47-AK47+BB47+BH47+BN47+BU47," ")</f>
        <v xml:space="preserve"> </v>
      </c>
      <c r="BY47" s="35" t="str">
        <f>IF(Aanbod!D62&gt;"",IF((BX47-AF47)&gt;0,0,(BX47-AF47))," ")</f>
        <v xml:space="preserve"> </v>
      </c>
      <c r="BZ47" s="35" t="str">
        <f>IF(Aanbod!D62&gt;"",IF((BX47-AF47)&gt;0,(BX47-AF47),0)," ")</f>
        <v xml:space="preserve"> </v>
      </c>
      <c r="CA47" s="35" t="str">
        <f>IF(Aanbod!D62&gt;"",IF(BZ47&gt;0,(Berekening!H47+BB47)/BX47*BZ47,0)," ")</f>
        <v xml:space="preserve"> </v>
      </c>
      <c r="CB47" s="35" t="str">
        <f>IF(Aanbod!D62&gt;"",IF(BZ47&gt;0,(Berekening!N47+BH47)/BX47*BZ47,0)," ")</f>
        <v xml:space="preserve"> </v>
      </c>
      <c r="CC47" s="35" t="str">
        <f>IF(Aanbod!D62&gt;"",IF(BZ47&gt;0,(Berekening!T47+BN47)/BX47*BZ47,0)," ")</f>
        <v xml:space="preserve"> </v>
      </c>
      <c r="CD47" s="33" t="str">
        <f>IF(Aanbod!D62&gt;"",IF(BZ47&gt;0,Berekening!AA47/BX47*BZ47,0)," ")</f>
        <v xml:space="preserve"> </v>
      </c>
      <c r="CE47" s="35"/>
      <c r="CM47" s="36"/>
      <c r="CN47" s="5"/>
      <c r="CO47" s="5" t="str">
        <f>IF(Aanbod!D62&gt;"",IF(EXACT(BZ47,0),IF(EXACT(AK47,0),IF(EXACT(AE47, "pA"),AH47,IF(EXACT(AE47, "Gvg-A"),AH47,IF(EXACT(AE47, "Gvg"),AH47,0))),0),0)," ")</f>
        <v xml:space="preserve"> </v>
      </c>
      <c r="CP47" s="5" t="str">
        <f>IF(Aanbod!D62&gt;"",IF(EXACT(BZ47,0),IF(EXACT(AK47,0),IF(EXACT(AE47, "pA"),AF47,IF(EXACT(AE47, "Gvg-A"),AF47,IF(EXACT(AE47, "Gvg"),AF47,0))),0),0)," ")</f>
        <v xml:space="preserve"> </v>
      </c>
      <c r="CQ47" s="5" t="str">
        <f>IF(Aanbod!D62&gt;"",IF($CO$203&gt;0,$CN$1/$CO$203*CO47,0)," ")</f>
        <v xml:space="preserve"> </v>
      </c>
      <c r="CR47" s="29" t="str">
        <f>IF(Aanbod!D62&gt;"",IF(CP47&gt;0,CQ47/CP47," ")," ")</f>
        <v xml:space="preserve"> </v>
      </c>
      <c r="CS47" s="5"/>
      <c r="CT47" s="5"/>
      <c r="CU47" s="5" t="str">
        <f>IF(Aanbod!D62&gt;"",IF(EXACT(BZ47,0),IF(EXACT(AK47,0),IF(EXACT(AE47, "pB"),AH47,IF(EXACT(AE47, "Gvg-B"),AH47,IF(EXACT(AE47, "Gvg"),AH47,0))),0),0)," ")</f>
        <v xml:space="preserve"> </v>
      </c>
      <c r="CV47" s="5" t="str">
        <f>IF(Aanbod!D62&gt;"",IF(EXACT(BZ47,0),IF(EXACT(AK47,0),IF(EXACT(AE47, "pB"),AF47,IF(EXACT(AE47, "Gvg-B"),AF47,IF(EXACT(AE47, "Gvg"),AF47,0))),0),0)," ")</f>
        <v xml:space="preserve"> </v>
      </c>
      <c r="CW47" s="9" t="str">
        <f>IF(Aanbod!D62&gt;"",IF($CU$203&gt;0,$CT$1/$CU$203*CU47,0)," ")</f>
        <v xml:space="preserve"> </v>
      </c>
      <c r="CX47" s="10" t="str">
        <f>IF(Aanbod!D62&gt;"",IF(CV47&gt;0,CW47/CV47," ")," ")</f>
        <v xml:space="preserve"> </v>
      </c>
      <c r="CY47" s="26"/>
      <c r="CZ47" s="30"/>
      <c r="DA47" s="31" t="str">
        <f>IF(Aanbod!D62&gt;"",IF(EXACT(BZ47,0),IF(EXACT(AK47,0),IF(EXACT(AE47, "pA"),AH47,IF(EXACT(AE47, "Gvg"),AH47,IF(EXACT(AE47, "Gvg-A"),AH47,IF(EXACT(AE47, "Gvg-B"),AH47,0)))),0),0)," ")</f>
        <v xml:space="preserve"> </v>
      </c>
      <c r="DB47" s="31" t="str">
        <f>IF(Aanbod!D62&gt;"",IF(EXACT(BZ47,0),IF(EXACT(AK47,0),IF(EXACT(AE47, "pA"),AF47,IF(EXACT(AE47, "Gvg"),AF47,IF(EXACT(AE47, "Gvg-A"),AF47,IF(EXACT(AE47, "Gvg-B"),AF47,0)))),0),0)," ")</f>
        <v xml:space="preserve"> </v>
      </c>
      <c r="DC47" s="31" t="str">
        <f>IF(Aanbod!D62&gt;"",IF($DA$203&gt;0,$CZ$1/$DA$203*DA47,0)," ")</f>
        <v xml:space="preserve"> </v>
      </c>
      <c r="DD47" s="29" t="str">
        <f>IF(Aanbod!D62&gt;"",IF(DB47&gt;0,DC47/DB47," ")," ")</f>
        <v xml:space="preserve"> </v>
      </c>
      <c r="DF47" s="26"/>
      <c r="DG47" s="30"/>
      <c r="DH47" s="31" t="str">
        <f>IF(Aanbod!D62&gt;"",IF(EXACT(BZ47,0),IF(EXACT(AK47,0),IF(EXACT(AE47, "pB"),AH47,IF(EXACT(AE47, "Gvg"),AH47,IF(EXACT(AE47, "Gvg-A"),AH47,IF(EXACT(AE47, "Gvg-B"),AH47,0)))),0),0)," ")</f>
        <v xml:space="preserve"> </v>
      </c>
      <c r="DI47" s="31" t="str">
        <f>IF(Aanbod!D62&gt;"",IF(EXACT(BZ47,0),IF(EXACT(AK47,0),IF(EXACT(AE47, "pB"),AF47,IF(EXACT(AE47, "Gvg"),AF47,IF(EXACT(AE47, "Gvg-A"),AF47,IF(EXACT(AE47, "Gvg-B"),AF47,0)))),0),0)," ")</f>
        <v xml:space="preserve"> </v>
      </c>
      <c r="DJ47" s="31" t="str">
        <f>IF(Aanbod!D62&gt;"",IF($DH$203&gt;0,$DG$1/$DH$203*DH47,0)," ")</f>
        <v xml:space="preserve"> </v>
      </c>
      <c r="DK47" s="29" t="str">
        <f>IF(Aanbod!D62&gt;"",IF(DI47&gt;0,DJ47/DI47," ")," ")</f>
        <v xml:space="preserve"> </v>
      </c>
      <c r="DM47" s="37" t="str">
        <f>IF(Aanbod!D62&gt;"",BX47-BZ47+CQ47+CW47+DC47+DJ47," ")</f>
        <v xml:space="preserve"> </v>
      </c>
      <c r="DN47" s="35" t="str">
        <f>IF(Aanbod!D62&gt;"",IF((DM47-AF47)&gt;0,(DM47-AF47),0)," ")</f>
        <v xml:space="preserve"> </v>
      </c>
      <c r="DO47" s="35" t="str">
        <f>IF(Aanbod!D62&gt;"",IF(DN47&gt;0,(Berekening!H47+BB47+CQ47)/DM47*DN47,0)," ")</f>
        <v xml:space="preserve"> </v>
      </c>
      <c r="DP47" s="35" t="str">
        <f>IF(Aanbod!D62&gt;"",IF(DN47&gt;0,(Berekening!N47+BH47+CW47)/DM47*DN47,0)," ")</f>
        <v xml:space="preserve"> </v>
      </c>
      <c r="DQ47" s="35" t="str">
        <f>IF(Aanbod!D62&gt;"",IF(DN47&gt;0,(Berekening!T47+BN47+DC47)/DM47*DN47,0)," ")</f>
        <v xml:space="preserve"> </v>
      </c>
      <c r="DR47" s="33" t="str">
        <f>IF(Aanbod!D62&gt;"",IF(DN47&gt;0,(Berekening!AA47+BU47+DJ47)/DM47*DN47,0)," ")</f>
        <v xml:space="preserve"> </v>
      </c>
      <c r="DS47" s="35"/>
      <c r="DT47" s="38" t="str">
        <f>IF(Aanbod!D62&gt;"",ROUND((DM47-DN47),2)," ")</f>
        <v xml:space="preserve"> </v>
      </c>
      <c r="DU47" s="38" t="str">
        <f>IF(Aanbod!D62&gt;"",IF(DT47=C47,0.01,DT47),"")</f>
        <v/>
      </c>
      <c r="DV47" s="39" t="str">
        <f>IF(Aanbod!D62&gt;"",RANK(DU47,$DU$2:$DU$201) + COUNTIF($DU$2:DU47,DU47) -1," ")</f>
        <v xml:space="preserve"> </v>
      </c>
      <c r="DW47" s="35" t="str">
        <f>IF(Aanbod!D62&gt;"",IF($DV$203&lt;0,IF(DV47&lt;=ABS($DV$203),0.01,0),IF(DV47&lt;=ABS($DV$203),-0.01,0))," ")</f>
        <v xml:space="preserve"> </v>
      </c>
      <c r="DX47" s="35"/>
      <c r="DY47" s="28" t="str">
        <f>IF(Aanbod!D62&gt;"",DT47+DW47," ")</f>
        <v xml:space="preserve"> </v>
      </c>
    </row>
    <row r="48" spans="1:129" x14ac:dyDescent="0.25">
      <c r="A48" s="26" t="str">
        <f>Aanbod!A63</f>
        <v/>
      </c>
      <c r="B48" s="27" t="str">
        <f>IF(Aanbod!D63&gt;"",IF(EXACT(Aanbod!F63, "Preferent"),Aanbod!E63*2,IF(EXACT(Aanbod!F63, "Concurrent"),Aanbod!E63,0))," ")</f>
        <v xml:space="preserve"> </v>
      </c>
      <c r="C48" s="28" t="str">
        <f>IF(Aanbod!E63&gt;0,Aanbod!E63," ")</f>
        <v xml:space="preserve"> </v>
      </c>
      <c r="D48" s="5"/>
      <c r="E48" s="5"/>
      <c r="F48" s="5" t="str">
        <f>IF(Aanbod!D63&gt;"",IF(EXACT(Aanbod!D63, "pA"),Berekening!B48,IF(EXACT(Aanbod!D63, "Gvg-A"),Berekening!B48,IF(EXACT(Aanbod!D63, "Gvg"),Berekening!B48,0)))," ")</f>
        <v xml:space="preserve"> </v>
      </c>
      <c r="G48" s="5" t="str">
        <f>IF(Aanbod!D63&gt;"",IF(EXACT(Aanbod!D63, "pA"),Aanbod!E63,IF(EXACT(Aanbod!D63, "Gvg-A"),Aanbod!E63,IF(EXACT(Aanbod!D63, "Gvg"),Aanbod!E63,0)))," ")</f>
        <v xml:space="preserve"> </v>
      </c>
      <c r="H48" s="5" t="str">
        <f>IF(Aanbod!D63&gt;"",IF($F$203&gt;0,$E$1/$F$203*F48,0)," ")</f>
        <v xml:space="preserve"> </v>
      </c>
      <c r="I48" s="29" t="str">
        <f>IF(Aanbod!D63&gt;"",IF(G48&gt;0,H48/G48," ")," ")</f>
        <v xml:space="preserve"> </v>
      </c>
      <c r="J48" s="5"/>
      <c r="K48" s="5"/>
      <c r="L48" s="5" t="str">
        <f>IF(Aanbod!D63&gt;"",IF(EXACT(Aanbod!D63, "pB"),Berekening!B48,IF(EXACT(Aanbod!D63, "Gvg-B"),Berekening!B48,IF(EXACT(Aanbod!D63, "Gvg"),Berekening!B48,0)))," ")</f>
        <v xml:space="preserve"> </v>
      </c>
      <c r="M48" s="5" t="str">
        <f>IF(Aanbod!D63&gt;"",IF(EXACT(Aanbod!D63, "pB"),Aanbod!E63,IF(EXACT(Aanbod!D63, "Gvg-B"),Aanbod!E63,IF(EXACT(Aanbod!D63, "Gvg"),Aanbod!E63,0)))," ")</f>
        <v xml:space="preserve"> </v>
      </c>
      <c r="N48" s="9" t="str">
        <f>IF(Aanbod!D63&gt;"",IF($L$203&gt;0,$K$1/$L$203*L48,0)," ")</f>
        <v xml:space="preserve"> </v>
      </c>
      <c r="O48" s="10" t="str">
        <f>IF(Aanbod!D63&gt;"",IF(M48&gt;0,N48/M48," ")," ")</f>
        <v xml:space="preserve"> </v>
      </c>
      <c r="P48" s="26"/>
      <c r="Q48" s="30"/>
      <c r="R48" s="31" t="str">
        <f>IF(Aanbod!D63&gt;"",IF(EXACT(Aanbod!D63, "pA"),Berekening!B48,IF(EXACT(Aanbod!D63, "Gvg"),Berekening!B48,IF(EXACT(Aanbod!D63, "Gvg-A"),Berekening!B48,IF(EXACT(Aanbod!D63, "Gvg-B"),Berekening!B48,0))))," ")</f>
        <v xml:space="preserve"> </v>
      </c>
      <c r="S48" s="31" t="str">
        <f>IF(Aanbod!D63&gt;"",IF(EXACT(Aanbod!D63, "pA"),Aanbod!E63,IF(EXACT(Aanbod!D63, "Gvg"),Aanbod!E63,IF(EXACT(Aanbod!D63, "Gvg-A"),Aanbod!E63,IF(EXACT(Aanbod!D63, "Gvg-B"),Aanbod!E63,0))))," ")</f>
        <v xml:space="preserve"> </v>
      </c>
      <c r="T48" s="31" t="str">
        <f>IF(Aanbod!D63&gt;"",IF($R$203&gt;0,$Q$1/$R$203*R48,0)," ")</f>
        <v xml:space="preserve"> </v>
      </c>
      <c r="U48" s="29" t="str">
        <f>IF(Aanbod!D63&gt;"",IF(S48&gt;0,T48/S48," ")," ")</f>
        <v xml:space="preserve"> </v>
      </c>
      <c r="W48" s="26"/>
      <c r="X48" s="30"/>
      <c r="Y48" s="31" t="str">
        <f>IF(Aanbod!D63&gt;"",IF(EXACT(Aanbod!D63, "pB"),Berekening!B48,IF(EXACT(Aanbod!D63, "Gvg"),Berekening!B48,IF(EXACT(Aanbod!D63, "Gvg-A"),Berekening!B48,IF(EXACT(Aanbod!D63, "Gvg-B"),Berekening!B48,0))))," ")</f>
        <v xml:space="preserve"> </v>
      </c>
      <c r="Z48" s="31" t="str">
        <f>IF(Aanbod!D63&gt;"",IF(EXACT(Aanbod!D63, "pB"),Aanbod!E63,IF(EXACT(Aanbod!D63, "Gvg"),Aanbod!E63,IF(EXACT(Aanbod!D63, "Gvg-A"),Aanbod!E63,IF(EXACT(Aanbod!D63, "Gvg-B"),Aanbod!E63,0))))," ")</f>
        <v xml:space="preserve"> </v>
      </c>
      <c r="AA48" s="31" t="str">
        <f>IF(Aanbod!D63&gt;"",IF($Y$203&gt;0,$X$1/$Y$203*Y48,0)," ")</f>
        <v xml:space="preserve"> </v>
      </c>
      <c r="AB48" s="29" t="str">
        <f>IF(Aanbod!D63&gt;"",IF(Z48&gt;0,AA48/Z48," ")," ")</f>
        <v xml:space="preserve"> </v>
      </c>
      <c r="AC48" s="32"/>
      <c r="AD48" s="26" t="str">
        <f>IF(Aanbod!D63&gt;"",ROW(AE48)-1," ")</f>
        <v xml:space="preserve"> </v>
      </c>
      <c r="AE48" t="str">
        <f>IF(Aanbod!D63&gt;"",Aanbod!D63," ")</f>
        <v xml:space="preserve"> </v>
      </c>
      <c r="AF48" s="9" t="str">
        <f>IF(Aanbod!D63&gt;"",Aanbod!E63," ")</f>
        <v xml:space="preserve"> </v>
      </c>
      <c r="AG48" t="str">
        <f>IF(Aanbod!D63&gt;"",Aanbod!F63," ")</f>
        <v xml:space="preserve"> </v>
      </c>
      <c r="AH48" s="33" t="str">
        <f>IF(Aanbod!D63&gt;"",Berekening!B48," ")</f>
        <v xml:space="preserve"> </v>
      </c>
      <c r="AI48" s="34" t="str">
        <f>IF(Aanbod!D63&gt;"",Berekening!H48+Berekening!N48+Berekening!T48+Berekening!AA48," ")</f>
        <v xml:space="preserve"> </v>
      </c>
      <c r="AJ48" s="35" t="str">
        <f>IF(Aanbod!D63&gt;"",IF((AI48-AF48)&gt;0,0,(AI48-AF48))," ")</f>
        <v xml:space="preserve"> </v>
      </c>
      <c r="AK48" s="35" t="str">
        <f>IF(Aanbod!D63&gt;"",IF((AI48-AF48)&gt;0,(AI48-AF48),0)," ")</f>
        <v xml:space="preserve"> </v>
      </c>
      <c r="AL48" s="35" t="str">
        <f>IF(Aanbod!D63&gt;"",IF(AK48&gt;0,Berekening!H48/AI48*AK48,0)," ")</f>
        <v xml:space="preserve"> </v>
      </c>
      <c r="AM48" s="35" t="str">
        <f>IF(Aanbod!D63&gt;"",IF(AK48&gt;0,Berekening!N48/AI48*AK48,0)," ")</f>
        <v xml:space="preserve"> </v>
      </c>
      <c r="AN48" s="35" t="str">
        <f>IF(Aanbod!D63&gt;"",IF(AK48&gt;0,Berekening!T48/AI48*AK48,0)," ")</f>
        <v xml:space="preserve"> </v>
      </c>
      <c r="AO48" s="33" t="str">
        <f>IF(Aanbod!D63&gt;"",IF(AK48&gt;0,Berekening!AA48/AI48*AK48,0)," ")</f>
        <v xml:space="preserve"> </v>
      </c>
      <c r="AX48" s="36"/>
      <c r="AY48" s="5"/>
      <c r="AZ48" s="5" t="str">
        <f>IF(Aanbod!D63&gt;"",IF(EXACT(AK48,0),IF(EXACT(Aanbod!D63, "pA"),Berekening!B48,IF(EXACT(Aanbod!D63, "Gvg-A"),Berekening!B48,IF(EXACT(Aanbod!D63, "Gvg"),Berekening!B48,0))),0)," ")</f>
        <v xml:space="preserve"> </v>
      </c>
      <c r="BA48" s="5" t="str">
        <f>IF(Aanbod!D63&gt;"",IF(EXACT(AK48,0),IF(EXACT(Aanbod!D63, "pA"),Aanbod!E63,IF(EXACT(Aanbod!D63, "Gvg-A"),Aanbod!E63,IF(EXACT(Aanbod!D63, "Gvg"),Aanbod!E63,0))),0)," ")</f>
        <v xml:space="preserve"> </v>
      </c>
      <c r="BB48" s="5" t="str">
        <f>IF(Aanbod!D63&gt;"",IF($AZ$203&gt;0,$AY$1/$AZ$203*AZ48,0)," ")</f>
        <v xml:space="preserve"> </v>
      </c>
      <c r="BC48" s="29" t="str">
        <f>IF(Aanbod!D63&gt;"",IF(BA48&gt;0,BB48/BA48," ")," ")</f>
        <v xml:space="preserve"> </v>
      </c>
      <c r="BD48" s="5"/>
      <c r="BE48" s="5"/>
      <c r="BF48" s="5" t="str">
        <f>IF(Aanbod!D63&gt;"",IF(EXACT(AK48,0),IF(EXACT(Aanbod!D63, "pB"),Berekening!B48,IF(EXACT(Aanbod!D63, "Gvg-B"),Berekening!B48,IF(EXACT(Aanbod!D63, "Gvg"),Berekening!B48,0))),0)," ")</f>
        <v xml:space="preserve"> </v>
      </c>
      <c r="BG48" s="5" t="str">
        <f>IF(Aanbod!D63&gt;"",IF(EXACT(AK48,0),IF(EXACT(Aanbod!D63, "pB"),Aanbod!E63,IF(EXACT(Aanbod!D63, "Gvg-B"),Aanbod!E63,IF(EXACT(Aanbod!D63, "Gvg"),Aanbod!E63,0))),0)," ")</f>
        <v xml:space="preserve"> </v>
      </c>
      <c r="BH48" s="9" t="str">
        <f>IF(Aanbod!D63&gt;"",IF($BF$203&gt;0,$BE$1/$BF$203*BF48,0)," ")</f>
        <v xml:space="preserve"> </v>
      </c>
      <c r="BI48" s="10" t="str">
        <f>IF(Aanbod!D63&gt;"",IF(BG48&gt;0,BH48/BG48," ")," ")</f>
        <v xml:space="preserve"> </v>
      </c>
      <c r="BJ48" s="26"/>
      <c r="BK48" s="30"/>
      <c r="BL48" s="31" t="str">
        <f>IF(Aanbod!D63&gt;"",IF(EXACT(AK48,0),IF(EXACT(Aanbod!D63, "pA"),Berekening!B48,IF(EXACT(Aanbod!D63, "Gvg"),Berekening!B48,IF(EXACT(Aanbod!D63, "Gvg-A"),Berekening!B48,IF(EXACT(Aanbod!D63, "Gvg-B"),Berekening!B48,0)))),0)," ")</f>
        <v xml:space="preserve"> </v>
      </c>
      <c r="BM48" s="31" t="str">
        <f>IF(Aanbod!D63&gt;"",IF(EXACT(AK48,0),IF(EXACT(Aanbod!D63, "pA"),Aanbod!E63,IF(EXACT(Aanbod!D63, "Gvg"),Aanbod!E63,IF(EXACT(Aanbod!D63, "Gvg-A"),Aanbod!E63,IF(EXACT(Aanbod!D63, "Gvg-B"),Aanbod!E63,0)))),0)," ")</f>
        <v xml:space="preserve"> </v>
      </c>
      <c r="BN48" s="31" t="str">
        <f>IF(Aanbod!D63&gt;"",IF($BL$203&gt;0,$BK$1/$BL$203*BL48,0)," ")</f>
        <v xml:space="preserve"> </v>
      </c>
      <c r="BO48" s="29" t="str">
        <f>IF(Aanbod!D63&gt;"",IF(BM48&gt;0,BN48/BM48," ")," ")</f>
        <v xml:space="preserve"> </v>
      </c>
      <c r="BQ48" s="26"/>
      <c r="BR48" s="30"/>
      <c r="BS48" s="31" t="str">
        <f>IF(Aanbod!D63&gt;"",IF(EXACT(AK48,0),IF(EXACT(Aanbod!D63, "pB"),Berekening!B48,IF(EXACT(Aanbod!D63, "Gvg"),Berekening!B48,IF(EXACT(Aanbod!D63, "Gvg-A"),Berekening!B48,IF(EXACT(Aanbod!D63, "Gvg-B"),Berekening!B48,0)))),0)," ")</f>
        <v xml:space="preserve"> </v>
      </c>
      <c r="BT48" s="31" t="str">
        <f>IF(Aanbod!D63&gt;"",IF(EXACT(AK48,0),IF(EXACT(Aanbod!D63, "pB"),Aanbod!E63,IF(EXACT(Aanbod!D63, "Gvg"),Aanbod!E63,IF(EXACT(Aanbod!D63, "Gvg-A"),Aanbod!E63,IF(EXACT(Aanbod!D63, "Gvg-B"),Aanbod!E63,0)))),0)," ")</f>
        <v xml:space="preserve"> </v>
      </c>
      <c r="BU48" s="31" t="str">
        <f>IF(Aanbod!D63&gt;"",IF($BS$203&gt;0,$BR$1/$BS$203*BS48,0)," ")</f>
        <v xml:space="preserve"> </v>
      </c>
      <c r="BV48" s="29" t="str">
        <f>IF(Aanbod!D63&gt;"",IF(BT48&gt;0,BU48/BT48," ")," ")</f>
        <v xml:space="preserve"> </v>
      </c>
      <c r="BX48" s="34" t="str">
        <f>IF(Aanbod!D63&gt;"",AI48-AK48+BB48+BH48+BN48+BU48," ")</f>
        <v xml:space="preserve"> </v>
      </c>
      <c r="BY48" s="35" t="str">
        <f>IF(Aanbod!D63&gt;"",IF((BX48-AF48)&gt;0,0,(BX48-AF48))," ")</f>
        <v xml:space="preserve"> </v>
      </c>
      <c r="BZ48" s="35" t="str">
        <f>IF(Aanbod!D63&gt;"",IF((BX48-AF48)&gt;0,(BX48-AF48),0)," ")</f>
        <v xml:space="preserve"> </v>
      </c>
      <c r="CA48" s="35" t="str">
        <f>IF(Aanbod!D63&gt;"",IF(BZ48&gt;0,(Berekening!H48+BB48)/BX48*BZ48,0)," ")</f>
        <v xml:space="preserve"> </v>
      </c>
      <c r="CB48" s="35" t="str">
        <f>IF(Aanbod!D63&gt;"",IF(BZ48&gt;0,(Berekening!N48+BH48)/BX48*BZ48,0)," ")</f>
        <v xml:space="preserve"> </v>
      </c>
      <c r="CC48" s="35" t="str">
        <f>IF(Aanbod!D63&gt;"",IF(BZ48&gt;0,(Berekening!T48+BN48)/BX48*BZ48,0)," ")</f>
        <v xml:space="preserve"> </v>
      </c>
      <c r="CD48" s="33" t="str">
        <f>IF(Aanbod!D63&gt;"",IF(BZ48&gt;0,Berekening!AA48/BX48*BZ48,0)," ")</f>
        <v xml:space="preserve"> </v>
      </c>
      <c r="CE48" s="35"/>
      <c r="CM48" s="36"/>
      <c r="CN48" s="5"/>
      <c r="CO48" s="5" t="str">
        <f>IF(Aanbod!D63&gt;"",IF(EXACT(BZ48,0),IF(EXACT(AK48,0),IF(EXACT(AE48, "pA"),AH48,IF(EXACT(AE48, "Gvg-A"),AH48,IF(EXACT(AE48, "Gvg"),AH48,0))),0),0)," ")</f>
        <v xml:space="preserve"> </v>
      </c>
      <c r="CP48" s="5" t="str">
        <f>IF(Aanbod!D63&gt;"",IF(EXACT(BZ48,0),IF(EXACT(AK48,0),IF(EXACT(AE48, "pA"),AF48,IF(EXACT(AE48, "Gvg-A"),AF48,IF(EXACT(AE48, "Gvg"),AF48,0))),0),0)," ")</f>
        <v xml:space="preserve"> </v>
      </c>
      <c r="CQ48" s="5" t="str">
        <f>IF(Aanbod!D63&gt;"",IF($CO$203&gt;0,$CN$1/$CO$203*CO48,0)," ")</f>
        <v xml:space="preserve"> </v>
      </c>
      <c r="CR48" s="29" t="str">
        <f>IF(Aanbod!D63&gt;"",IF(CP48&gt;0,CQ48/CP48," ")," ")</f>
        <v xml:space="preserve"> </v>
      </c>
      <c r="CS48" s="5"/>
      <c r="CT48" s="5"/>
      <c r="CU48" s="5" t="str">
        <f>IF(Aanbod!D63&gt;"",IF(EXACT(BZ48,0),IF(EXACT(AK48,0),IF(EXACT(AE48, "pB"),AH48,IF(EXACT(AE48, "Gvg-B"),AH48,IF(EXACT(AE48, "Gvg"),AH48,0))),0),0)," ")</f>
        <v xml:space="preserve"> </v>
      </c>
      <c r="CV48" s="5" t="str">
        <f>IF(Aanbod!D63&gt;"",IF(EXACT(BZ48,0),IF(EXACT(AK48,0),IF(EXACT(AE48, "pB"),AF48,IF(EXACT(AE48, "Gvg-B"),AF48,IF(EXACT(AE48, "Gvg"),AF48,0))),0),0)," ")</f>
        <v xml:space="preserve"> </v>
      </c>
      <c r="CW48" s="9" t="str">
        <f>IF(Aanbod!D63&gt;"",IF($CU$203&gt;0,$CT$1/$CU$203*CU48,0)," ")</f>
        <v xml:space="preserve"> </v>
      </c>
      <c r="CX48" s="10" t="str">
        <f>IF(Aanbod!D63&gt;"",IF(CV48&gt;0,CW48/CV48," ")," ")</f>
        <v xml:space="preserve"> </v>
      </c>
      <c r="CY48" s="26"/>
      <c r="CZ48" s="30"/>
      <c r="DA48" s="31" t="str">
        <f>IF(Aanbod!D63&gt;"",IF(EXACT(BZ48,0),IF(EXACT(AK48,0),IF(EXACT(AE48, "pA"),AH48,IF(EXACT(AE48, "Gvg"),AH48,IF(EXACT(AE48, "Gvg-A"),AH48,IF(EXACT(AE48, "Gvg-B"),AH48,0)))),0),0)," ")</f>
        <v xml:space="preserve"> </v>
      </c>
      <c r="DB48" s="31" t="str">
        <f>IF(Aanbod!D63&gt;"",IF(EXACT(BZ48,0),IF(EXACT(AK48,0),IF(EXACT(AE48, "pA"),AF48,IF(EXACT(AE48, "Gvg"),AF48,IF(EXACT(AE48, "Gvg-A"),AF48,IF(EXACT(AE48, "Gvg-B"),AF48,0)))),0),0)," ")</f>
        <v xml:space="preserve"> </v>
      </c>
      <c r="DC48" s="31" t="str">
        <f>IF(Aanbod!D63&gt;"",IF($DA$203&gt;0,$CZ$1/$DA$203*DA48,0)," ")</f>
        <v xml:space="preserve"> </v>
      </c>
      <c r="DD48" s="29" t="str">
        <f>IF(Aanbod!D63&gt;"",IF(DB48&gt;0,DC48/DB48," ")," ")</f>
        <v xml:space="preserve"> </v>
      </c>
      <c r="DF48" s="26"/>
      <c r="DG48" s="30"/>
      <c r="DH48" s="31" t="str">
        <f>IF(Aanbod!D63&gt;"",IF(EXACT(BZ48,0),IF(EXACT(AK48,0),IF(EXACT(AE48, "pB"),AH48,IF(EXACT(AE48, "Gvg"),AH48,IF(EXACT(AE48, "Gvg-A"),AH48,IF(EXACT(AE48, "Gvg-B"),AH48,0)))),0),0)," ")</f>
        <v xml:space="preserve"> </v>
      </c>
      <c r="DI48" s="31" t="str">
        <f>IF(Aanbod!D63&gt;"",IF(EXACT(BZ48,0),IF(EXACT(AK48,0),IF(EXACT(AE48, "pB"),AF48,IF(EXACT(AE48, "Gvg"),AF48,IF(EXACT(AE48, "Gvg-A"),AF48,IF(EXACT(AE48, "Gvg-B"),AF48,0)))),0),0)," ")</f>
        <v xml:space="preserve"> </v>
      </c>
      <c r="DJ48" s="31" t="str">
        <f>IF(Aanbod!D63&gt;"",IF($DH$203&gt;0,$DG$1/$DH$203*DH48,0)," ")</f>
        <v xml:space="preserve"> </v>
      </c>
      <c r="DK48" s="29" t="str">
        <f>IF(Aanbod!D63&gt;"",IF(DI48&gt;0,DJ48/DI48," ")," ")</f>
        <v xml:space="preserve"> </v>
      </c>
      <c r="DM48" s="37" t="str">
        <f>IF(Aanbod!D63&gt;"",BX48-BZ48+CQ48+CW48+DC48+DJ48," ")</f>
        <v xml:space="preserve"> </v>
      </c>
      <c r="DN48" s="35" t="str">
        <f>IF(Aanbod!D63&gt;"",IF((DM48-AF48)&gt;0,(DM48-AF48),0)," ")</f>
        <v xml:space="preserve"> </v>
      </c>
      <c r="DO48" s="35" t="str">
        <f>IF(Aanbod!D63&gt;"",IF(DN48&gt;0,(Berekening!H48+BB48+CQ48)/DM48*DN48,0)," ")</f>
        <v xml:space="preserve"> </v>
      </c>
      <c r="DP48" s="35" t="str">
        <f>IF(Aanbod!D63&gt;"",IF(DN48&gt;0,(Berekening!N48+BH48+CW48)/DM48*DN48,0)," ")</f>
        <v xml:space="preserve"> </v>
      </c>
      <c r="DQ48" s="35" t="str">
        <f>IF(Aanbod!D63&gt;"",IF(DN48&gt;0,(Berekening!T48+BN48+DC48)/DM48*DN48,0)," ")</f>
        <v xml:space="preserve"> </v>
      </c>
      <c r="DR48" s="33" t="str">
        <f>IF(Aanbod!D63&gt;"",IF(DN48&gt;0,(Berekening!AA48+BU48+DJ48)/DM48*DN48,0)," ")</f>
        <v xml:space="preserve"> </v>
      </c>
      <c r="DS48" s="35"/>
      <c r="DT48" s="38" t="str">
        <f>IF(Aanbod!D63&gt;"",ROUND((DM48-DN48),2)," ")</f>
        <v xml:space="preserve"> </v>
      </c>
      <c r="DU48" s="38" t="str">
        <f>IF(Aanbod!D63&gt;"",IF(DT48=C48,0.01,DT48),"")</f>
        <v/>
      </c>
      <c r="DV48" s="39" t="str">
        <f>IF(Aanbod!D63&gt;"",RANK(DU48,$DU$2:$DU$201) + COUNTIF($DU$2:DU48,DU48) -1," ")</f>
        <v xml:space="preserve"> </v>
      </c>
      <c r="DW48" s="35" t="str">
        <f>IF(Aanbod!D63&gt;"",IF($DV$203&lt;0,IF(DV48&lt;=ABS($DV$203),0.01,0),IF(DV48&lt;=ABS($DV$203),-0.01,0))," ")</f>
        <v xml:space="preserve"> </v>
      </c>
      <c r="DX48" s="35"/>
      <c r="DY48" s="28" t="str">
        <f>IF(Aanbod!D63&gt;"",DT48+DW48," ")</f>
        <v xml:space="preserve"> </v>
      </c>
    </row>
    <row r="49" spans="1:129" x14ac:dyDescent="0.25">
      <c r="A49" s="26" t="str">
        <f>Aanbod!A64</f>
        <v/>
      </c>
      <c r="B49" s="27" t="str">
        <f>IF(Aanbod!D64&gt;"",IF(EXACT(Aanbod!F64, "Preferent"),Aanbod!E64*2,IF(EXACT(Aanbod!F64, "Concurrent"),Aanbod!E64,0))," ")</f>
        <v xml:space="preserve"> </v>
      </c>
      <c r="C49" s="28" t="str">
        <f>IF(Aanbod!E64&gt;0,Aanbod!E64," ")</f>
        <v xml:space="preserve"> </v>
      </c>
      <c r="D49" s="5"/>
      <c r="E49" s="5"/>
      <c r="F49" s="5" t="str">
        <f>IF(Aanbod!D64&gt;"",IF(EXACT(Aanbod!D64, "pA"),Berekening!B49,IF(EXACT(Aanbod!D64, "Gvg-A"),Berekening!B49,IF(EXACT(Aanbod!D64, "Gvg"),Berekening!B49,0)))," ")</f>
        <v xml:space="preserve"> </v>
      </c>
      <c r="G49" s="5" t="str">
        <f>IF(Aanbod!D64&gt;"",IF(EXACT(Aanbod!D64, "pA"),Aanbod!E64,IF(EXACT(Aanbod!D64, "Gvg-A"),Aanbod!E64,IF(EXACT(Aanbod!D64, "Gvg"),Aanbod!E64,0)))," ")</f>
        <v xml:space="preserve"> </v>
      </c>
      <c r="H49" s="5" t="str">
        <f>IF(Aanbod!D64&gt;"",IF($F$203&gt;0,$E$1/$F$203*F49,0)," ")</f>
        <v xml:space="preserve"> </v>
      </c>
      <c r="I49" s="29" t="str">
        <f>IF(Aanbod!D64&gt;"",IF(G49&gt;0,H49/G49," ")," ")</f>
        <v xml:space="preserve"> </v>
      </c>
      <c r="J49" s="5"/>
      <c r="K49" s="5"/>
      <c r="L49" s="5" t="str">
        <f>IF(Aanbod!D64&gt;"",IF(EXACT(Aanbod!D64, "pB"),Berekening!B49,IF(EXACT(Aanbod!D64, "Gvg-B"),Berekening!B49,IF(EXACT(Aanbod!D64, "Gvg"),Berekening!B49,0)))," ")</f>
        <v xml:space="preserve"> </v>
      </c>
      <c r="M49" s="5" t="str">
        <f>IF(Aanbod!D64&gt;"",IF(EXACT(Aanbod!D64, "pB"),Aanbod!E64,IF(EXACT(Aanbod!D64, "Gvg-B"),Aanbod!E64,IF(EXACT(Aanbod!D64, "Gvg"),Aanbod!E64,0)))," ")</f>
        <v xml:space="preserve"> </v>
      </c>
      <c r="N49" s="9" t="str">
        <f>IF(Aanbod!D64&gt;"",IF($L$203&gt;0,$K$1/$L$203*L49,0)," ")</f>
        <v xml:space="preserve"> </v>
      </c>
      <c r="O49" s="10" t="str">
        <f>IF(Aanbod!D64&gt;"",IF(M49&gt;0,N49/M49," ")," ")</f>
        <v xml:space="preserve"> </v>
      </c>
      <c r="P49" s="26"/>
      <c r="Q49" s="30"/>
      <c r="R49" s="31" t="str">
        <f>IF(Aanbod!D64&gt;"",IF(EXACT(Aanbod!D64, "pA"),Berekening!B49,IF(EXACT(Aanbod!D64, "Gvg"),Berekening!B49,IF(EXACT(Aanbod!D64, "Gvg-A"),Berekening!B49,IF(EXACT(Aanbod!D64, "Gvg-B"),Berekening!B49,0))))," ")</f>
        <v xml:space="preserve"> </v>
      </c>
      <c r="S49" s="31" t="str">
        <f>IF(Aanbod!D64&gt;"",IF(EXACT(Aanbod!D64, "pA"),Aanbod!E64,IF(EXACT(Aanbod!D64, "Gvg"),Aanbod!E64,IF(EXACT(Aanbod!D64, "Gvg-A"),Aanbod!E64,IF(EXACT(Aanbod!D64, "Gvg-B"),Aanbod!E64,0))))," ")</f>
        <v xml:space="preserve"> </v>
      </c>
      <c r="T49" s="31" t="str">
        <f>IF(Aanbod!D64&gt;"",IF($R$203&gt;0,$Q$1/$R$203*R49,0)," ")</f>
        <v xml:space="preserve"> </v>
      </c>
      <c r="U49" s="29" t="str">
        <f>IF(Aanbod!D64&gt;"",IF(S49&gt;0,T49/S49," ")," ")</f>
        <v xml:space="preserve"> </v>
      </c>
      <c r="W49" s="26"/>
      <c r="X49" s="30"/>
      <c r="Y49" s="31" t="str">
        <f>IF(Aanbod!D64&gt;"",IF(EXACT(Aanbod!D64, "pB"),Berekening!B49,IF(EXACT(Aanbod!D64, "Gvg"),Berekening!B49,IF(EXACT(Aanbod!D64, "Gvg-A"),Berekening!B49,IF(EXACT(Aanbod!D64, "Gvg-B"),Berekening!B49,0))))," ")</f>
        <v xml:space="preserve"> </v>
      </c>
      <c r="Z49" s="31" t="str">
        <f>IF(Aanbod!D64&gt;"",IF(EXACT(Aanbod!D64, "pB"),Aanbod!E64,IF(EXACT(Aanbod!D64, "Gvg"),Aanbod!E64,IF(EXACT(Aanbod!D64, "Gvg-A"),Aanbod!E64,IF(EXACT(Aanbod!D64, "Gvg-B"),Aanbod!E64,0))))," ")</f>
        <v xml:space="preserve"> </v>
      </c>
      <c r="AA49" s="31" t="str">
        <f>IF(Aanbod!D64&gt;"",IF($Y$203&gt;0,$X$1/$Y$203*Y49,0)," ")</f>
        <v xml:space="preserve"> </v>
      </c>
      <c r="AB49" s="29" t="str">
        <f>IF(Aanbod!D64&gt;"",IF(Z49&gt;0,AA49/Z49," ")," ")</f>
        <v xml:space="preserve"> </v>
      </c>
      <c r="AC49" s="32"/>
      <c r="AD49" s="26" t="str">
        <f>IF(Aanbod!D64&gt;"",ROW(AE49)-1," ")</f>
        <v xml:space="preserve"> </v>
      </c>
      <c r="AE49" t="str">
        <f>IF(Aanbod!D64&gt;"",Aanbod!D64," ")</f>
        <v xml:space="preserve"> </v>
      </c>
      <c r="AF49" s="9" t="str">
        <f>IF(Aanbod!D64&gt;"",Aanbod!E64," ")</f>
        <v xml:space="preserve"> </v>
      </c>
      <c r="AG49" t="str">
        <f>IF(Aanbod!D64&gt;"",Aanbod!F64," ")</f>
        <v xml:space="preserve"> </v>
      </c>
      <c r="AH49" s="33" t="str">
        <f>IF(Aanbod!D64&gt;"",Berekening!B49," ")</f>
        <v xml:space="preserve"> </v>
      </c>
      <c r="AI49" s="34" t="str">
        <f>IF(Aanbod!D64&gt;"",Berekening!H49+Berekening!N49+Berekening!T49+Berekening!AA49," ")</f>
        <v xml:space="preserve"> </v>
      </c>
      <c r="AJ49" s="35" t="str">
        <f>IF(Aanbod!D64&gt;"",IF((AI49-AF49)&gt;0,0,(AI49-AF49))," ")</f>
        <v xml:space="preserve"> </v>
      </c>
      <c r="AK49" s="35" t="str">
        <f>IF(Aanbod!D64&gt;"",IF((AI49-AF49)&gt;0,(AI49-AF49),0)," ")</f>
        <v xml:space="preserve"> </v>
      </c>
      <c r="AL49" s="35" t="str">
        <f>IF(Aanbod!D64&gt;"",IF(AK49&gt;0,Berekening!H49/AI49*AK49,0)," ")</f>
        <v xml:space="preserve"> </v>
      </c>
      <c r="AM49" s="35" t="str">
        <f>IF(Aanbod!D64&gt;"",IF(AK49&gt;0,Berekening!N49/AI49*AK49,0)," ")</f>
        <v xml:space="preserve"> </v>
      </c>
      <c r="AN49" s="35" t="str">
        <f>IF(Aanbod!D64&gt;"",IF(AK49&gt;0,Berekening!T49/AI49*AK49,0)," ")</f>
        <v xml:space="preserve"> </v>
      </c>
      <c r="AO49" s="33" t="str">
        <f>IF(Aanbod!D64&gt;"",IF(AK49&gt;0,Berekening!AA49/AI49*AK49,0)," ")</f>
        <v xml:space="preserve"> </v>
      </c>
      <c r="AX49" s="36"/>
      <c r="AY49" s="5"/>
      <c r="AZ49" s="5" t="str">
        <f>IF(Aanbod!D64&gt;"",IF(EXACT(AK49,0),IF(EXACT(Aanbod!D64, "pA"),Berekening!B49,IF(EXACT(Aanbod!D64, "Gvg-A"),Berekening!B49,IF(EXACT(Aanbod!D64, "Gvg"),Berekening!B49,0))),0)," ")</f>
        <v xml:space="preserve"> </v>
      </c>
      <c r="BA49" s="5" t="str">
        <f>IF(Aanbod!D64&gt;"",IF(EXACT(AK49,0),IF(EXACT(Aanbod!D64, "pA"),Aanbod!E64,IF(EXACT(Aanbod!D64, "Gvg-A"),Aanbod!E64,IF(EXACT(Aanbod!D64, "Gvg"),Aanbod!E64,0))),0)," ")</f>
        <v xml:space="preserve"> </v>
      </c>
      <c r="BB49" s="5" t="str">
        <f>IF(Aanbod!D64&gt;"",IF($AZ$203&gt;0,$AY$1/$AZ$203*AZ49,0)," ")</f>
        <v xml:space="preserve"> </v>
      </c>
      <c r="BC49" s="29" t="str">
        <f>IF(Aanbod!D64&gt;"",IF(BA49&gt;0,BB49/BA49," ")," ")</f>
        <v xml:space="preserve"> </v>
      </c>
      <c r="BD49" s="5"/>
      <c r="BE49" s="5"/>
      <c r="BF49" s="5" t="str">
        <f>IF(Aanbod!D64&gt;"",IF(EXACT(AK49,0),IF(EXACT(Aanbod!D64, "pB"),Berekening!B49,IF(EXACT(Aanbod!D64, "Gvg-B"),Berekening!B49,IF(EXACT(Aanbod!D64, "Gvg"),Berekening!B49,0))),0)," ")</f>
        <v xml:space="preserve"> </v>
      </c>
      <c r="BG49" s="5" t="str">
        <f>IF(Aanbod!D64&gt;"",IF(EXACT(AK49,0),IF(EXACT(Aanbod!D64, "pB"),Aanbod!E64,IF(EXACT(Aanbod!D64, "Gvg-B"),Aanbod!E64,IF(EXACT(Aanbod!D64, "Gvg"),Aanbod!E64,0))),0)," ")</f>
        <v xml:space="preserve"> </v>
      </c>
      <c r="BH49" s="9" t="str">
        <f>IF(Aanbod!D64&gt;"",IF($BF$203&gt;0,$BE$1/$BF$203*BF49,0)," ")</f>
        <v xml:space="preserve"> </v>
      </c>
      <c r="BI49" s="10" t="str">
        <f>IF(Aanbod!D64&gt;"",IF(BG49&gt;0,BH49/BG49," ")," ")</f>
        <v xml:space="preserve"> </v>
      </c>
      <c r="BJ49" s="26"/>
      <c r="BK49" s="30"/>
      <c r="BL49" s="31" t="str">
        <f>IF(Aanbod!D64&gt;"",IF(EXACT(AK49,0),IF(EXACT(Aanbod!D64, "pA"),Berekening!B49,IF(EXACT(Aanbod!D64, "Gvg"),Berekening!B49,IF(EXACT(Aanbod!D64, "Gvg-A"),Berekening!B49,IF(EXACT(Aanbod!D64, "Gvg-B"),Berekening!B49,0)))),0)," ")</f>
        <v xml:space="preserve"> </v>
      </c>
      <c r="BM49" s="31" t="str">
        <f>IF(Aanbod!D64&gt;"",IF(EXACT(AK49,0),IF(EXACT(Aanbod!D64, "pA"),Aanbod!E64,IF(EXACT(Aanbod!D64, "Gvg"),Aanbod!E64,IF(EXACT(Aanbod!D64, "Gvg-A"),Aanbod!E64,IF(EXACT(Aanbod!D64, "Gvg-B"),Aanbod!E64,0)))),0)," ")</f>
        <v xml:space="preserve"> </v>
      </c>
      <c r="BN49" s="31" t="str">
        <f>IF(Aanbod!D64&gt;"",IF($BL$203&gt;0,$BK$1/$BL$203*BL49,0)," ")</f>
        <v xml:space="preserve"> </v>
      </c>
      <c r="BO49" s="29" t="str">
        <f>IF(Aanbod!D64&gt;"",IF(BM49&gt;0,BN49/BM49," ")," ")</f>
        <v xml:space="preserve"> </v>
      </c>
      <c r="BQ49" s="26"/>
      <c r="BR49" s="30"/>
      <c r="BS49" s="31" t="str">
        <f>IF(Aanbod!D64&gt;"",IF(EXACT(AK49,0),IF(EXACT(Aanbod!D64, "pB"),Berekening!B49,IF(EXACT(Aanbod!D64, "Gvg"),Berekening!B49,IF(EXACT(Aanbod!D64, "Gvg-A"),Berekening!B49,IF(EXACT(Aanbod!D64, "Gvg-B"),Berekening!B49,0)))),0)," ")</f>
        <v xml:space="preserve"> </v>
      </c>
      <c r="BT49" s="31" t="str">
        <f>IF(Aanbod!D64&gt;"",IF(EXACT(AK49,0),IF(EXACT(Aanbod!D64, "pB"),Aanbod!E64,IF(EXACT(Aanbod!D64, "Gvg"),Aanbod!E64,IF(EXACT(Aanbod!D64, "Gvg-A"),Aanbod!E64,IF(EXACT(Aanbod!D64, "Gvg-B"),Aanbod!E64,0)))),0)," ")</f>
        <v xml:space="preserve"> </v>
      </c>
      <c r="BU49" s="31" t="str">
        <f>IF(Aanbod!D64&gt;"",IF($BS$203&gt;0,$BR$1/$BS$203*BS49,0)," ")</f>
        <v xml:space="preserve"> </v>
      </c>
      <c r="BV49" s="29" t="str">
        <f>IF(Aanbod!D64&gt;"",IF(BT49&gt;0,BU49/BT49," ")," ")</f>
        <v xml:space="preserve"> </v>
      </c>
      <c r="BX49" s="34" t="str">
        <f>IF(Aanbod!D64&gt;"",AI49-AK49+BB49+BH49+BN49+BU49," ")</f>
        <v xml:space="preserve"> </v>
      </c>
      <c r="BY49" s="35" t="str">
        <f>IF(Aanbod!D64&gt;"",IF((BX49-AF49)&gt;0,0,(BX49-AF49))," ")</f>
        <v xml:space="preserve"> </v>
      </c>
      <c r="BZ49" s="35" t="str">
        <f>IF(Aanbod!D64&gt;"",IF((BX49-AF49)&gt;0,(BX49-AF49),0)," ")</f>
        <v xml:space="preserve"> </v>
      </c>
      <c r="CA49" s="35" t="str">
        <f>IF(Aanbod!D64&gt;"",IF(BZ49&gt;0,(Berekening!H49+BB49)/BX49*BZ49,0)," ")</f>
        <v xml:space="preserve"> </v>
      </c>
      <c r="CB49" s="35" t="str">
        <f>IF(Aanbod!D64&gt;"",IF(BZ49&gt;0,(Berekening!N49+BH49)/BX49*BZ49,0)," ")</f>
        <v xml:space="preserve"> </v>
      </c>
      <c r="CC49" s="35" t="str">
        <f>IF(Aanbod!D64&gt;"",IF(BZ49&gt;0,(Berekening!T49+BN49)/BX49*BZ49,0)," ")</f>
        <v xml:space="preserve"> </v>
      </c>
      <c r="CD49" s="33" t="str">
        <f>IF(Aanbod!D64&gt;"",IF(BZ49&gt;0,Berekening!AA49/BX49*BZ49,0)," ")</f>
        <v xml:space="preserve"> </v>
      </c>
      <c r="CE49" s="35"/>
      <c r="CM49" s="36"/>
      <c r="CN49" s="5"/>
      <c r="CO49" s="5" t="str">
        <f>IF(Aanbod!D64&gt;"",IF(EXACT(BZ49,0),IF(EXACT(AK49,0),IF(EXACT(AE49, "pA"),AH49,IF(EXACT(AE49, "Gvg-A"),AH49,IF(EXACT(AE49, "Gvg"),AH49,0))),0),0)," ")</f>
        <v xml:space="preserve"> </v>
      </c>
      <c r="CP49" s="5" t="str">
        <f>IF(Aanbod!D64&gt;"",IF(EXACT(BZ49,0),IF(EXACT(AK49,0),IF(EXACT(AE49, "pA"),AF49,IF(EXACT(AE49, "Gvg-A"),AF49,IF(EXACT(AE49, "Gvg"),AF49,0))),0),0)," ")</f>
        <v xml:space="preserve"> </v>
      </c>
      <c r="CQ49" s="5" t="str">
        <f>IF(Aanbod!D64&gt;"",IF($CO$203&gt;0,$CN$1/$CO$203*CO49,0)," ")</f>
        <v xml:space="preserve"> </v>
      </c>
      <c r="CR49" s="29" t="str">
        <f>IF(Aanbod!D64&gt;"",IF(CP49&gt;0,CQ49/CP49," ")," ")</f>
        <v xml:space="preserve"> </v>
      </c>
      <c r="CS49" s="5"/>
      <c r="CT49" s="5"/>
      <c r="CU49" s="5" t="str">
        <f>IF(Aanbod!D64&gt;"",IF(EXACT(BZ49,0),IF(EXACT(AK49,0),IF(EXACT(AE49, "pB"),AH49,IF(EXACT(AE49, "Gvg-B"),AH49,IF(EXACT(AE49, "Gvg"),AH49,0))),0),0)," ")</f>
        <v xml:space="preserve"> </v>
      </c>
      <c r="CV49" s="5" t="str">
        <f>IF(Aanbod!D64&gt;"",IF(EXACT(BZ49,0),IF(EXACT(AK49,0),IF(EXACT(AE49, "pB"),AF49,IF(EXACT(AE49, "Gvg-B"),AF49,IF(EXACT(AE49, "Gvg"),AF49,0))),0),0)," ")</f>
        <v xml:space="preserve"> </v>
      </c>
      <c r="CW49" s="9" t="str">
        <f>IF(Aanbod!D64&gt;"",IF($CU$203&gt;0,$CT$1/$CU$203*CU49,0)," ")</f>
        <v xml:space="preserve"> </v>
      </c>
      <c r="CX49" s="10" t="str">
        <f>IF(Aanbod!D64&gt;"",IF(CV49&gt;0,CW49/CV49," ")," ")</f>
        <v xml:space="preserve"> </v>
      </c>
      <c r="CY49" s="26"/>
      <c r="CZ49" s="30"/>
      <c r="DA49" s="31" t="str">
        <f>IF(Aanbod!D64&gt;"",IF(EXACT(BZ49,0),IF(EXACT(AK49,0),IF(EXACT(AE49, "pA"),AH49,IF(EXACT(AE49, "Gvg"),AH49,IF(EXACT(AE49, "Gvg-A"),AH49,IF(EXACT(AE49, "Gvg-B"),AH49,0)))),0),0)," ")</f>
        <v xml:space="preserve"> </v>
      </c>
      <c r="DB49" s="31" t="str">
        <f>IF(Aanbod!D64&gt;"",IF(EXACT(BZ49,0),IF(EXACT(AK49,0),IF(EXACT(AE49, "pA"),AF49,IF(EXACT(AE49, "Gvg"),AF49,IF(EXACT(AE49, "Gvg-A"),AF49,IF(EXACT(AE49, "Gvg-B"),AF49,0)))),0),0)," ")</f>
        <v xml:space="preserve"> </v>
      </c>
      <c r="DC49" s="31" t="str">
        <f>IF(Aanbod!D64&gt;"",IF($DA$203&gt;0,$CZ$1/$DA$203*DA49,0)," ")</f>
        <v xml:space="preserve"> </v>
      </c>
      <c r="DD49" s="29" t="str">
        <f>IF(Aanbod!D64&gt;"",IF(DB49&gt;0,DC49/DB49," ")," ")</f>
        <v xml:space="preserve"> </v>
      </c>
      <c r="DF49" s="26"/>
      <c r="DG49" s="30"/>
      <c r="DH49" s="31" t="str">
        <f>IF(Aanbod!D64&gt;"",IF(EXACT(BZ49,0),IF(EXACT(AK49,0),IF(EXACT(AE49, "pB"),AH49,IF(EXACT(AE49, "Gvg"),AH49,IF(EXACT(AE49, "Gvg-A"),AH49,IF(EXACT(AE49, "Gvg-B"),AH49,0)))),0),0)," ")</f>
        <v xml:space="preserve"> </v>
      </c>
      <c r="DI49" s="31" t="str">
        <f>IF(Aanbod!D64&gt;"",IF(EXACT(BZ49,0),IF(EXACT(AK49,0),IF(EXACT(AE49, "pB"),AF49,IF(EXACT(AE49, "Gvg"),AF49,IF(EXACT(AE49, "Gvg-A"),AF49,IF(EXACT(AE49, "Gvg-B"),AF49,0)))),0),0)," ")</f>
        <v xml:space="preserve"> </v>
      </c>
      <c r="DJ49" s="31" t="str">
        <f>IF(Aanbod!D64&gt;"",IF($DH$203&gt;0,$DG$1/$DH$203*DH49,0)," ")</f>
        <v xml:space="preserve"> </v>
      </c>
      <c r="DK49" s="29" t="str">
        <f>IF(Aanbod!D64&gt;"",IF(DI49&gt;0,DJ49/DI49," ")," ")</f>
        <v xml:space="preserve"> </v>
      </c>
      <c r="DM49" s="37" t="str">
        <f>IF(Aanbod!D64&gt;"",BX49-BZ49+CQ49+CW49+DC49+DJ49," ")</f>
        <v xml:space="preserve"> </v>
      </c>
      <c r="DN49" s="35" t="str">
        <f>IF(Aanbod!D64&gt;"",IF((DM49-AF49)&gt;0,(DM49-AF49),0)," ")</f>
        <v xml:space="preserve"> </v>
      </c>
      <c r="DO49" s="35" t="str">
        <f>IF(Aanbod!D64&gt;"",IF(DN49&gt;0,(Berekening!H49+BB49+CQ49)/DM49*DN49,0)," ")</f>
        <v xml:space="preserve"> </v>
      </c>
      <c r="DP49" s="35" t="str">
        <f>IF(Aanbod!D64&gt;"",IF(DN49&gt;0,(Berekening!N49+BH49+CW49)/DM49*DN49,0)," ")</f>
        <v xml:space="preserve"> </v>
      </c>
      <c r="DQ49" s="35" t="str">
        <f>IF(Aanbod!D64&gt;"",IF(DN49&gt;0,(Berekening!T49+BN49+DC49)/DM49*DN49,0)," ")</f>
        <v xml:space="preserve"> </v>
      </c>
      <c r="DR49" s="33" t="str">
        <f>IF(Aanbod!D64&gt;"",IF(DN49&gt;0,(Berekening!AA49+BU49+DJ49)/DM49*DN49,0)," ")</f>
        <v xml:space="preserve"> </v>
      </c>
      <c r="DS49" s="35"/>
      <c r="DT49" s="38" t="str">
        <f>IF(Aanbod!D64&gt;"",ROUND((DM49-DN49),2)," ")</f>
        <v xml:space="preserve"> </v>
      </c>
      <c r="DU49" s="38" t="str">
        <f>IF(Aanbod!D64&gt;"",IF(DT49=C49,0.01,DT49),"")</f>
        <v/>
      </c>
      <c r="DV49" s="39" t="str">
        <f>IF(Aanbod!D64&gt;"",RANK(DU49,$DU$2:$DU$201) + COUNTIF($DU$2:DU49,DU49) -1," ")</f>
        <v xml:space="preserve"> </v>
      </c>
      <c r="DW49" s="35" t="str">
        <f>IF(Aanbod!D64&gt;"",IF($DV$203&lt;0,IF(DV49&lt;=ABS($DV$203),0.01,0),IF(DV49&lt;=ABS($DV$203),-0.01,0))," ")</f>
        <v xml:space="preserve"> </v>
      </c>
      <c r="DX49" s="35"/>
      <c r="DY49" s="28" t="str">
        <f>IF(Aanbod!D64&gt;"",DT49+DW49," ")</f>
        <v xml:space="preserve"> </v>
      </c>
    </row>
    <row r="50" spans="1:129" x14ac:dyDescent="0.25">
      <c r="A50" s="26" t="str">
        <f>Aanbod!A65</f>
        <v/>
      </c>
      <c r="B50" s="27" t="str">
        <f>IF(Aanbod!D65&gt;"",IF(EXACT(Aanbod!F65, "Preferent"),Aanbod!E65*2,IF(EXACT(Aanbod!F65, "Concurrent"),Aanbod!E65,0))," ")</f>
        <v xml:space="preserve"> </v>
      </c>
      <c r="C50" s="28" t="str">
        <f>IF(Aanbod!E65&gt;0,Aanbod!E65," ")</f>
        <v xml:space="preserve"> </v>
      </c>
      <c r="D50" s="5"/>
      <c r="E50" s="5"/>
      <c r="F50" s="5" t="str">
        <f>IF(Aanbod!D65&gt;"",IF(EXACT(Aanbod!D65, "pA"),Berekening!B50,IF(EXACT(Aanbod!D65, "Gvg-A"),Berekening!B50,IF(EXACT(Aanbod!D65, "Gvg"),Berekening!B50,0)))," ")</f>
        <v xml:space="preserve"> </v>
      </c>
      <c r="G50" s="5" t="str">
        <f>IF(Aanbod!D65&gt;"",IF(EXACT(Aanbod!D65, "pA"),Aanbod!E65,IF(EXACT(Aanbod!D65, "Gvg-A"),Aanbod!E65,IF(EXACT(Aanbod!D65, "Gvg"),Aanbod!E65,0)))," ")</f>
        <v xml:space="preserve"> </v>
      </c>
      <c r="H50" s="5" t="str">
        <f>IF(Aanbod!D65&gt;"",IF($F$203&gt;0,$E$1/$F$203*F50,0)," ")</f>
        <v xml:space="preserve"> </v>
      </c>
      <c r="I50" s="29" t="str">
        <f>IF(Aanbod!D65&gt;"",IF(G50&gt;0,H50/G50," ")," ")</f>
        <v xml:space="preserve"> </v>
      </c>
      <c r="J50" s="5"/>
      <c r="K50" s="5"/>
      <c r="L50" s="5" t="str">
        <f>IF(Aanbod!D65&gt;"",IF(EXACT(Aanbod!D65, "pB"),Berekening!B50,IF(EXACT(Aanbod!D65, "Gvg-B"),Berekening!B50,IF(EXACT(Aanbod!D65, "Gvg"),Berekening!B50,0)))," ")</f>
        <v xml:space="preserve"> </v>
      </c>
      <c r="M50" s="5" t="str">
        <f>IF(Aanbod!D65&gt;"",IF(EXACT(Aanbod!D65, "pB"),Aanbod!E65,IF(EXACT(Aanbod!D65, "Gvg-B"),Aanbod!E65,IF(EXACT(Aanbod!D65, "Gvg"),Aanbod!E65,0)))," ")</f>
        <v xml:space="preserve"> </v>
      </c>
      <c r="N50" s="9" t="str">
        <f>IF(Aanbod!D65&gt;"",IF($L$203&gt;0,$K$1/$L$203*L50,0)," ")</f>
        <v xml:space="preserve"> </v>
      </c>
      <c r="O50" s="10" t="str">
        <f>IF(Aanbod!D65&gt;"",IF(M50&gt;0,N50/M50," ")," ")</f>
        <v xml:space="preserve"> </v>
      </c>
      <c r="P50" s="26"/>
      <c r="Q50" s="30"/>
      <c r="R50" s="31" t="str">
        <f>IF(Aanbod!D65&gt;"",IF(EXACT(Aanbod!D65, "pA"),Berekening!B50,IF(EXACT(Aanbod!D65, "Gvg"),Berekening!B50,IF(EXACT(Aanbod!D65, "Gvg-A"),Berekening!B50,IF(EXACT(Aanbod!D65, "Gvg-B"),Berekening!B50,0))))," ")</f>
        <v xml:space="preserve"> </v>
      </c>
      <c r="S50" s="31" t="str">
        <f>IF(Aanbod!D65&gt;"",IF(EXACT(Aanbod!D65, "pA"),Aanbod!E65,IF(EXACT(Aanbod!D65, "Gvg"),Aanbod!E65,IF(EXACT(Aanbod!D65, "Gvg-A"),Aanbod!E65,IF(EXACT(Aanbod!D65, "Gvg-B"),Aanbod!E65,0))))," ")</f>
        <v xml:space="preserve"> </v>
      </c>
      <c r="T50" s="31" t="str">
        <f>IF(Aanbod!D65&gt;"",IF($R$203&gt;0,$Q$1/$R$203*R50,0)," ")</f>
        <v xml:space="preserve"> </v>
      </c>
      <c r="U50" s="29" t="str">
        <f>IF(Aanbod!D65&gt;"",IF(S50&gt;0,T50/S50," ")," ")</f>
        <v xml:space="preserve"> </v>
      </c>
      <c r="W50" s="26"/>
      <c r="X50" s="30"/>
      <c r="Y50" s="31" t="str">
        <f>IF(Aanbod!D65&gt;"",IF(EXACT(Aanbod!D65, "pB"),Berekening!B50,IF(EXACT(Aanbod!D65, "Gvg"),Berekening!B50,IF(EXACT(Aanbod!D65, "Gvg-A"),Berekening!B50,IF(EXACT(Aanbod!D65, "Gvg-B"),Berekening!B50,0))))," ")</f>
        <v xml:space="preserve"> </v>
      </c>
      <c r="Z50" s="31" t="str">
        <f>IF(Aanbod!D65&gt;"",IF(EXACT(Aanbod!D65, "pB"),Aanbod!E65,IF(EXACT(Aanbod!D65, "Gvg"),Aanbod!E65,IF(EXACT(Aanbod!D65, "Gvg-A"),Aanbod!E65,IF(EXACT(Aanbod!D65, "Gvg-B"),Aanbod!E65,0))))," ")</f>
        <v xml:space="preserve"> </v>
      </c>
      <c r="AA50" s="31" t="str">
        <f>IF(Aanbod!D65&gt;"",IF($Y$203&gt;0,$X$1/$Y$203*Y50,0)," ")</f>
        <v xml:space="preserve"> </v>
      </c>
      <c r="AB50" s="29" t="str">
        <f>IF(Aanbod!D65&gt;"",IF(Z50&gt;0,AA50/Z50," ")," ")</f>
        <v xml:space="preserve"> </v>
      </c>
      <c r="AC50" s="32"/>
      <c r="AD50" s="26" t="str">
        <f>IF(Aanbod!D65&gt;"",ROW(AE50)-1," ")</f>
        <v xml:space="preserve"> </v>
      </c>
      <c r="AE50" t="str">
        <f>IF(Aanbod!D65&gt;"",Aanbod!D65," ")</f>
        <v xml:space="preserve"> </v>
      </c>
      <c r="AF50" s="9" t="str">
        <f>IF(Aanbod!D65&gt;"",Aanbod!E65," ")</f>
        <v xml:space="preserve"> </v>
      </c>
      <c r="AG50" t="str">
        <f>IF(Aanbod!D65&gt;"",Aanbod!F65," ")</f>
        <v xml:space="preserve"> </v>
      </c>
      <c r="AH50" s="33" t="str">
        <f>IF(Aanbod!D65&gt;"",Berekening!B50," ")</f>
        <v xml:space="preserve"> </v>
      </c>
      <c r="AI50" s="34" t="str">
        <f>IF(Aanbod!D65&gt;"",Berekening!H50+Berekening!N50+Berekening!T50+Berekening!AA50," ")</f>
        <v xml:space="preserve"> </v>
      </c>
      <c r="AJ50" s="35" t="str">
        <f>IF(Aanbod!D65&gt;"",IF((AI50-AF50)&gt;0,0,(AI50-AF50))," ")</f>
        <v xml:space="preserve"> </v>
      </c>
      <c r="AK50" s="35" t="str">
        <f>IF(Aanbod!D65&gt;"",IF((AI50-AF50)&gt;0,(AI50-AF50),0)," ")</f>
        <v xml:space="preserve"> </v>
      </c>
      <c r="AL50" s="35" t="str">
        <f>IF(Aanbod!D65&gt;"",IF(AK50&gt;0,Berekening!H50/AI50*AK50,0)," ")</f>
        <v xml:space="preserve"> </v>
      </c>
      <c r="AM50" s="35" t="str">
        <f>IF(Aanbod!D65&gt;"",IF(AK50&gt;0,Berekening!N50/AI50*AK50,0)," ")</f>
        <v xml:space="preserve"> </v>
      </c>
      <c r="AN50" s="35" t="str">
        <f>IF(Aanbod!D65&gt;"",IF(AK50&gt;0,Berekening!T50/AI50*AK50,0)," ")</f>
        <v xml:space="preserve"> </v>
      </c>
      <c r="AO50" s="33" t="str">
        <f>IF(Aanbod!D65&gt;"",IF(AK50&gt;0,Berekening!AA50/AI50*AK50,0)," ")</f>
        <v xml:space="preserve"> </v>
      </c>
      <c r="AX50" s="36"/>
      <c r="AY50" s="5"/>
      <c r="AZ50" s="5" t="str">
        <f>IF(Aanbod!D65&gt;"",IF(EXACT(AK50,0),IF(EXACT(Aanbod!D65, "pA"),Berekening!B50,IF(EXACT(Aanbod!D65, "Gvg-A"),Berekening!B50,IF(EXACT(Aanbod!D65, "Gvg"),Berekening!B50,0))),0)," ")</f>
        <v xml:space="preserve"> </v>
      </c>
      <c r="BA50" s="5" t="str">
        <f>IF(Aanbod!D65&gt;"",IF(EXACT(AK50,0),IF(EXACT(Aanbod!D65, "pA"),Aanbod!E65,IF(EXACT(Aanbod!D65, "Gvg-A"),Aanbod!E65,IF(EXACT(Aanbod!D65, "Gvg"),Aanbod!E65,0))),0)," ")</f>
        <v xml:space="preserve"> </v>
      </c>
      <c r="BB50" s="5" t="str">
        <f>IF(Aanbod!D65&gt;"",IF($AZ$203&gt;0,$AY$1/$AZ$203*AZ50,0)," ")</f>
        <v xml:space="preserve"> </v>
      </c>
      <c r="BC50" s="29" t="str">
        <f>IF(Aanbod!D65&gt;"",IF(BA50&gt;0,BB50/BA50," ")," ")</f>
        <v xml:space="preserve"> </v>
      </c>
      <c r="BD50" s="5"/>
      <c r="BE50" s="5"/>
      <c r="BF50" s="5" t="str">
        <f>IF(Aanbod!D65&gt;"",IF(EXACT(AK50,0),IF(EXACT(Aanbod!D65, "pB"),Berekening!B50,IF(EXACT(Aanbod!D65, "Gvg-B"),Berekening!B50,IF(EXACT(Aanbod!D65, "Gvg"),Berekening!B50,0))),0)," ")</f>
        <v xml:space="preserve"> </v>
      </c>
      <c r="BG50" s="5" t="str">
        <f>IF(Aanbod!D65&gt;"",IF(EXACT(AK50,0),IF(EXACT(Aanbod!D65, "pB"),Aanbod!E65,IF(EXACT(Aanbod!D65, "Gvg-B"),Aanbod!E65,IF(EXACT(Aanbod!D65, "Gvg"),Aanbod!E65,0))),0)," ")</f>
        <v xml:space="preserve"> </v>
      </c>
      <c r="BH50" s="9" t="str">
        <f>IF(Aanbod!D65&gt;"",IF($BF$203&gt;0,$BE$1/$BF$203*BF50,0)," ")</f>
        <v xml:space="preserve"> </v>
      </c>
      <c r="BI50" s="10" t="str">
        <f>IF(Aanbod!D65&gt;"",IF(BG50&gt;0,BH50/BG50," ")," ")</f>
        <v xml:space="preserve"> </v>
      </c>
      <c r="BJ50" s="26"/>
      <c r="BK50" s="30"/>
      <c r="BL50" s="31" t="str">
        <f>IF(Aanbod!D65&gt;"",IF(EXACT(AK50,0),IF(EXACT(Aanbod!D65, "pA"),Berekening!B50,IF(EXACT(Aanbod!D65, "Gvg"),Berekening!B50,IF(EXACT(Aanbod!D65, "Gvg-A"),Berekening!B50,IF(EXACT(Aanbod!D65, "Gvg-B"),Berekening!B50,0)))),0)," ")</f>
        <v xml:space="preserve"> </v>
      </c>
      <c r="BM50" s="31" t="str">
        <f>IF(Aanbod!D65&gt;"",IF(EXACT(AK50,0),IF(EXACT(Aanbod!D65, "pA"),Aanbod!E65,IF(EXACT(Aanbod!D65, "Gvg"),Aanbod!E65,IF(EXACT(Aanbod!D65, "Gvg-A"),Aanbod!E65,IF(EXACT(Aanbod!D65, "Gvg-B"),Aanbod!E65,0)))),0)," ")</f>
        <v xml:space="preserve"> </v>
      </c>
      <c r="BN50" s="31" t="str">
        <f>IF(Aanbod!D65&gt;"",IF($BL$203&gt;0,$BK$1/$BL$203*BL50,0)," ")</f>
        <v xml:space="preserve"> </v>
      </c>
      <c r="BO50" s="29" t="str">
        <f>IF(Aanbod!D65&gt;"",IF(BM50&gt;0,BN50/BM50," ")," ")</f>
        <v xml:space="preserve"> </v>
      </c>
      <c r="BQ50" s="26"/>
      <c r="BR50" s="30"/>
      <c r="BS50" s="31" t="str">
        <f>IF(Aanbod!D65&gt;"",IF(EXACT(AK50,0),IF(EXACT(Aanbod!D65, "pB"),Berekening!B50,IF(EXACT(Aanbod!D65, "Gvg"),Berekening!B50,IF(EXACT(Aanbod!D65, "Gvg-A"),Berekening!B50,IF(EXACT(Aanbod!D65, "Gvg-B"),Berekening!B50,0)))),0)," ")</f>
        <v xml:space="preserve"> </v>
      </c>
      <c r="BT50" s="31" t="str">
        <f>IF(Aanbod!D65&gt;"",IF(EXACT(AK50,0),IF(EXACT(Aanbod!D65, "pB"),Aanbod!E65,IF(EXACT(Aanbod!D65, "Gvg"),Aanbod!E65,IF(EXACT(Aanbod!D65, "Gvg-A"),Aanbod!E65,IF(EXACT(Aanbod!D65, "Gvg-B"),Aanbod!E65,0)))),0)," ")</f>
        <v xml:space="preserve"> </v>
      </c>
      <c r="BU50" s="31" t="str">
        <f>IF(Aanbod!D65&gt;"",IF($BS$203&gt;0,$BR$1/$BS$203*BS50,0)," ")</f>
        <v xml:space="preserve"> </v>
      </c>
      <c r="BV50" s="29" t="str">
        <f>IF(Aanbod!D65&gt;"",IF(BT50&gt;0,BU50/BT50," ")," ")</f>
        <v xml:space="preserve"> </v>
      </c>
      <c r="BX50" s="34" t="str">
        <f>IF(Aanbod!D65&gt;"",AI50-AK50+BB50+BH50+BN50+BU50," ")</f>
        <v xml:space="preserve"> </v>
      </c>
      <c r="BY50" s="35" t="str">
        <f>IF(Aanbod!D65&gt;"",IF((BX50-AF50)&gt;0,0,(BX50-AF50))," ")</f>
        <v xml:space="preserve"> </v>
      </c>
      <c r="BZ50" s="35" t="str">
        <f>IF(Aanbod!D65&gt;"",IF((BX50-AF50)&gt;0,(BX50-AF50),0)," ")</f>
        <v xml:space="preserve"> </v>
      </c>
      <c r="CA50" s="35" t="str">
        <f>IF(Aanbod!D65&gt;"",IF(BZ50&gt;0,(Berekening!H50+BB50)/BX50*BZ50,0)," ")</f>
        <v xml:space="preserve"> </v>
      </c>
      <c r="CB50" s="35" t="str">
        <f>IF(Aanbod!D65&gt;"",IF(BZ50&gt;0,(Berekening!N50+BH50)/BX50*BZ50,0)," ")</f>
        <v xml:space="preserve"> </v>
      </c>
      <c r="CC50" s="35" t="str">
        <f>IF(Aanbod!D65&gt;"",IF(BZ50&gt;0,(Berekening!T50+BN50)/BX50*BZ50,0)," ")</f>
        <v xml:space="preserve"> </v>
      </c>
      <c r="CD50" s="33" t="str">
        <f>IF(Aanbod!D65&gt;"",IF(BZ50&gt;0,Berekening!AA50/BX50*BZ50,0)," ")</f>
        <v xml:space="preserve"> </v>
      </c>
      <c r="CE50" s="35"/>
      <c r="CM50" s="36"/>
      <c r="CN50" s="5"/>
      <c r="CO50" s="5" t="str">
        <f>IF(Aanbod!D65&gt;"",IF(EXACT(BZ50,0),IF(EXACT(AK50,0),IF(EXACT(AE50, "pA"),AH50,IF(EXACT(AE50, "Gvg-A"),AH50,IF(EXACT(AE50, "Gvg"),AH50,0))),0),0)," ")</f>
        <v xml:space="preserve"> </v>
      </c>
      <c r="CP50" s="5" t="str">
        <f>IF(Aanbod!D65&gt;"",IF(EXACT(BZ50,0),IF(EXACT(AK50,0),IF(EXACT(AE50, "pA"),AF50,IF(EXACT(AE50, "Gvg-A"),AF50,IF(EXACT(AE50, "Gvg"),AF50,0))),0),0)," ")</f>
        <v xml:space="preserve"> </v>
      </c>
      <c r="CQ50" s="5" t="str">
        <f>IF(Aanbod!D65&gt;"",IF($CO$203&gt;0,$CN$1/$CO$203*CO50,0)," ")</f>
        <v xml:space="preserve"> </v>
      </c>
      <c r="CR50" s="29" t="str">
        <f>IF(Aanbod!D65&gt;"",IF(CP50&gt;0,CQ50/CP50," ")," ")</f>
        <v xml:space="preserve"> </v>
      </c>
      <c r="CS50" s="5"/>
      <c r="CT50" s="5"/>
      <c r="CU50" s="5" t="str">
        <f>IF(Aanbod!D65&gt;"",IF(EXACT(BZ50,0),IF(EXACT(AK50,0),IF(EXACT(AE50, "pB"),AH50,IF(EXACT(AE50, "Gvg-B"),AH50,IF(EXACT(AE50, "Gvg"),AH50,0))),0),0)," ")</f>
        <v xml:space="preserve"> </v>
      </c>
      <c r="CV50" s="5" t="str">
        <f>IF(Aanbod!D65&gt;"",IF(EXACT(BZ50,0),IF(EXACT(AK50,0),IF(EXACT(AE50, "pB"),AF50,IF(EXACT(AE50, "Gvg-B"),AF50,IF(EXACT(AE50, "Gvg"),AF50,0))),0),0)," ")</f>
        <v xml:space="preserve"> </v>
      </c>
      <c r="CW50" s="9" t="str">
        <f>IF(Aanbod!D65&gt;"",IF($CU$203&gt;0,$CT$1/$CU$203*CU50,0)," ")</f>
        <v xml:space="preserve"> </v>
      </c>
      <c r="CX50" s="10" t="str">
        <f>IF(Aanbod!D65&gt;"",IF(CV50&gt;0,CW50/CV50," ")," ")</f>
        <v xml:space="preserve"> </v>
      </c>
      <c r="CY50" s="26"/>
      <c r="CZ50" s="30"/>
      <c r="DA50" s="31" t="str">
        <f>IF(Aanbod!D65&gt;"",IF(EXACT(BZ50,0),IF(EXACT(AK50,0),IF(EXACT(AE50, "pA"),AH50,IF(EXACT(AE50, "Gvg"),AH50,IF(EXACT(AE50, "Gvg-A"),AH50,IF(EXACT(AE50, "Gvg-B"),AH50,0)))),0),0)," ")</f>
        <v xml:space="preserve"> </v>
      </c>
      <c r="DB50" s="31" t="str">
        <f>IF(Aanbod!D65&gt;"",IF(EXACT(BZ50,0),IF(EXACT(AK50,0),IF(EXACT(AE50, "pA"),AF50,IF(EXACT(AE50, "Gvg"),AF50,IF(EXACT(AE50, "Gvg-A"),AF50,IF(EXACT(AE50, "Gvg-B"),AF50,0)))),0),0)," ")</f>
        <v xml:space="preserve"> </v>
      </c>
      <c r="DC50" s="31" t="str">
        <f>IF(Aanbod!D65&gt;"",IF($DA$203&gt;0,$CZ$1/$DA$203*DA50,0)," ")</f>
        <v xml:space="preserve"> </v>
      </c>
      <c r="DD50" s="29" t="str">
        <f>IF(Aanbod!D65&gt;"",IF(DB50&gt;0,DC50/DB50," ")," ")</f>
        <v xml:space="preserve"> </v>
      </c>
      <c r="DF50" s="26"/>
      <c r="DG50" s="30"/>
      <c r="DH50" s="31" t="str">
        <f>IF(Aanbod!D65&gt;"",IF(EXACT(BZ50,0),IF(EXACT(AK50,0),IF(EXACT(AE50, "pB"),AH50,IF(EXACT(AE50, "Gvg"),AH50,IF(EXACT(AE50, "Gvg-A"),AH50,IF(EXACT(AE50, "Gvg-B"),AH50,0)))),0),0)," ")</f>
        <v xml:space="preserve"> </v>
      </c>
      <c r="DI50" s="31" t="str">
        <f>IF(Aanbod!D65&gt;"",IF(EXACT(BZ50,0),IF(EXACT(AK50,0),IF(EXACT(AE50, "pB"),AF50,IF(EXACT(AE50, "Gvg"),AF50,IF(EXACT(AE50, "Gvg-A"),AF50,IF(EXACT(AE50, "Gvg-B"),AF50,0)))),0),0)," ")</f>
        <v xml:space="preserve"> </v>
      </c>
      <c r="DJ50" s="31" t="str">
        <f>IF(Aanbod!D65&gt;"",IF($DH$203&gt;0,$DG$1/$DH$203*DH50,0)," ")</f>
        <v xml:space="preserve"> </v>
      </c>
      <c r="DK50" s="29" t="str">
        <f>IF(Aanbod!D65&gt;"",IF(DI50&gt;0,DJ50/DI50," ")," ")</f>
        <v xml:space="preserve"> </v>
      </c>
      <c r="DM50" s="37" t="str">
        <f>IF(Aanbod!D65&gt;"",BX50-BZ50+CQ50+CW50+DC50+DJ50," ")</f>
        <v xml:space="preserve"> </v>
      </c>
      <c r="DN50" s="35" t="str">
        <f>IF(Aanbod!D65&gt;"",IF((DM50-AF50)&gt;0,(DM50-AF50),0)," ")</f>
        <v xml:space="preserve"> </v>
      </c>
      <c r="DO50" s="35" t="str">
        <f>IF(Aanbod!D65&gt;"",IF(DN50&gt;0,(Berekening!H50+BB50+CQ50)/DM50*DN50,0)," ")</f>
        <v xml:space="preserve"> </v>
      </c>
      <c r="DP50" s="35" t="str">
        <f>IF(Aanbod!D65&gt;"",IF(DN50&gt;0,(Berekening!N50+BH50+CW50)/DM50*DN50,0)," ")</f>
        <v xml:space="preserve"> </v>
      </c>
      <c r="DQ50" s="35" t="str">
        <f>IF(Aanbod!D65&gt;"",IF(DN50&gt;0,(Berekening!T50+BN50+DC50)/DM50*DN50,0)," ")</f>
        <v xml:space="preserve"> </v>
      </c>
      <c r="DR50" s="33" t="str">
        <f>IF(Aanbod!D65&gt;"",IF(DN50&gt;0,(Berekening!AA50+BU50+DJ50)/DM50*DN50,0)," ")</f>
        <v xml:space="preserve"> </v>
      </c>
      <c r="DS50" s="35"/>
      <c r="DT50" s="38" t="str">
        <f>IF(Aanbod!D65&gt;"",ROUND((DM50-DN50),2)," ")</f>
        <v xml:space="preserve"> </v>
      </c>
      <c r="DU50" s="38" t="str">
        <f>IF(Aanbod!D65&gt;"",IF(DT50=C50,0.01,DT50),"")</f>
        <v/>
      </c>
      <c r="DV50" s="39" t="str">
        <f>IF(Aanbod!D65&gt;"",RANK(DU50,$DU$2:$DU$201) + COUNTIF($DU$2:DU50,DU50) -1," ")</f>
        <v xml:space="preserve"> </v>
      </c>
      <c r="DW50" s="35" t="str">
        <f>IF(Aanbod!D65&gt;"",IF($DV$203&lt;0,IF(DV50&lt;=ABS($DV$203),0.01,0),IF(DV50&lt;=ABS($DV$203),-0.01,0))," ")</f>
        <v xml:space="preserve"> </v>
      </c>
      <c r="DX50" s="35"/>
      <c r="DY50" s="28" t="str">
        <f>IF(Aanbod!D65&gt;"",DT50+DW50," ")</f>
        <v xml:space="preserve"> </v>
      </c>
    </row>
    <row r="51" spans="1:129" x14ac:dyDescent="0.25">
      <c r="A51" s="26" t="str">
        <f>Aanbod!A66</f>
        <v/>
      </c>
      <c r="B51" s="27" t="str">
        <f>IF(Aanbod!D66&gt;"",IF(EXACT(Aanbod!F66, "Preferent"),Aanbod!E66*2,IF(EXACT(Aanbod!F66, "Concurrent"),Aanbod!E66,0))," ")</f>
        <v xml:space="preserve"> </v>
      </c>
      <c r="C51" s="28" t="str">
        <f>IF(Aanbod!E66&gt;0,Aanbod!E66," ")</f>
        <v xml:space="preserve"> </v>
      </c>
      <c r="D51" s="5"/>
      <c r="E51" s="5"/>
      <c r="F51" s="5" t="str">
        <f>IF(Aanbod!D66&gt;"",IF(EXACT(Aanbod!D66, "pA"),Berekening!B51,IF(EXACT(Aanbod!D66, "Gvg-A"),Berekening!B51,IF(EXACT(Aanbod!D66, "Gvg"),Berekening!B51,0)))," ")</f>
        <v xml:space="preserve"> </v>
      </c>
      <c r="G51" s="5" t="str">
        <f>IF(Aanbod!D66&gt;"",IF(EXACT(Aanbod!D66, "pA"),Aanbod!E66,IF(EXACT(Aanbod!D66, "Gvg-A"),Aanbod!E66,IF(EXACT(Aanbod!D66, "Gvg"),Aanbod!E66,0)))," ")</f>
        <v xml:space="preserve"> </v>
      </c>
      <c r="H51" s="5" t="str">
        <f>IF(Aanbod!D66&gt;"",IF($F$203&gt;0,$E$1/$F$203*F51,0)," ")</f>
        <v xml:space="preserve"> </v>
      </c>
      <c r="I51" s="29" t="str">
        <f>IF(Aanbod!D66&gt;"",IF(G51&gt;0,H51/G51," ")," ")</f>
        <v xml:space="preserve"> </v>
      </c>
      <c r="J51" s="5"/>
      <c r="K51" s="5"/>
      <c r="L51" s="5" t="str">
        <f>IF(Aanbod!D66&gt;"",IF(EXACT(Aanbod!D66, "pB"),Berekening!B51,IF(EXACT(Aanbod!D66, "Gvg-B"),Berekening!B51,IF(EXACT(Aanbod!D66, "Gvg"),Berekening!B51,0)))," ")</f>
        <v xml:space="preserve"> </v>
      </c>
      <c r="M51" s="5" t="str">
        <f>IF(Aanbod!D66&gt;"",IF(EXACT(Aanbod!D66, "pB"),Aanbod!E66,IF(EXACT(Aanbod!D66, "Gvg-B"),Aanbod!E66,IF(EXACT(Aanbod!D66, "Gvg"),Aanbod!E66,0)))," ")</f>
        <v xml:space="preserve"> </v>
      </c>
      <c r="N51" s="9" t="str">
        <f>IF(Aanbod!D66&gt;"",IF($L$203&gt;0,$K$1/$L$203*L51,0)," ")</f>
        <v xml:space="preserve"> </v>
      </c>
      <c r="O51" s="10" t="str">
        <f>IF(Aanbod!D66&gt;"",IF(M51&gt;0,N51/M51," ")," ")</f>
        <v xml:space="preserve"> </v>
      </c>
      <c r="P51" s="26"/>
      <c r="Q51" s="30"/>
      <c r="R51" s="31" t="str">
        <f>IF(Aanbod!D66&gt;"",IF(EXACT(Aanbod!D66, "pA"),Berekening!B51,IF(EXACT(Aanbod!D66, "Gvg"),Berekening!B51,IF(EXACT(Aanbod!D66, "Gvg-A"),Berekening!B51,IF(EXACT(Aanbod!D66, "Gvg-B"),Berekening!B51,0))))," ")</f>
        <v xml:space="preserve"> </v>
      </c>
      <c r="S51" s="31" t="str">
        <f>IF(Aanbod!D66&gt;"",IF(EXACT(Aanbod!D66, "pA"),Aanbod!E66,IF(EXACT(Aanbod!D66, "Gvg"),Aanbod!E66,IF(EXACT(Aanbod!D66, "Gvg-A"),Aanbod!E66,IF(EXACT(Aanbod!D66, "Gvg-B"),Aanbod!E66,0))))," ")</f>
        <v xml:space="preserve"> </v>
      </c>
      <c r="T51" s="31" t="str">
        <f>IF(Aanbod!D66&gt;"",IF($R$203&gt;0,$Q$1/$R$203*R51,0)," ")</f>
        <v xml:space="preserve"> </v>
      </c>
      <c r="U51" s="29" t="str">
        <f>IF(Aanbod!D66&gt;"",IF(S51&gt;0,T51/S51," ")," ")</f>
        <v xml:space="preserve"> </v>
      </c>
      <c r="W51" s="26"/>
      <c r="X51" s="30"/>
      <c r="Y51" s="31" t="str">
        <f>IF(Aanbod!D66&gt;"",IF(EXACT(Aanbod!D66, "pB"),Berekening!B51,IF(EXACT(Aanbod!D66, "Gvg"),Berekening!B51,IF(EXACT(Aanbod!D66, "Gvg-A"),Berekening!B51,IF(EXACT(Aanbod!D66, "Gvg-B"),Berekening!B51,0))))," ")</f>
        <v xml:space="preserve"> </v>
      </c>
      <c r="Z51" s="31" t="str">
        <f>IF(Aanbod!D66&gt;"",IF(EXACT(Aanbod!D66, "pB"),Aanbod!E66,IF(EXACT(Aanbod!D66, "Gvg"),Aanbod!E66,IF(EXACT(Aanbod!D66, "Gvg-A"),Aanbod!E66,IF(EXACT(Aanbod!D66, "Gvg-B"),Aanbod!E66,0))))," ")</f>
        <v xml:space="preserve"> </v>
      </c>
      <c r="AA51" s="31" t="str">
        <f>IF(Aanbod!D66&gt;"",IF($Y$203&gt;0,$X$1/$Y$203*Y51,0)," ")</f>
        <v xml:space="preserve"> </v>
      </c>
      <c r="AB51" s="29" t="str">
        <f>IF(Aanbod!D66&gt;"",IF(Z51&gt;0,AA51/Z51," ")," ")</f>
        <v xml:space="preserve"> </v>
      </c>
      <c r="AC51" s="32"/>
      <c r="AD51" s="26" t="str">
        <f>IF(Aanbod!D66&gt;"",ROW(AE51)-1," ")</f>
        <v xml:space="preserve"> </v>
      </c>
      <c r="AE51" t="str">
        <f>IF(Aanbod!D66&gt;"",Aanbod!D66," ")</f>
        <v xml:space="preserve"> </v>
      </c>
      <c r="AF51" s="9" t="str">
        <f>IF(Aanbod!D66&gt;"",Aanbod!E66," ")</f>
        <v xml:space="preserve"> </v>
      </c>
      <c r="AG51" t="str">
        <f>IF(Aanbod!D66&gt;"",Aanbod!F66," ")</f>
        <v xml:space="preserve"> </v>
      </c>
      <c r="AH51" s="33" t="str">
        <f>IF(Aanbod!D66&gt;"",Berekening!B51," ")</f>
        <v xml:space="preserve"> </v>
      </c>
      <c r="AI51" s="34" t="str">
        <f>IF(Aanbod!D66&gt;"",Berekening!H51+Berekening!N51+Berekening!T51+Berekening!AA51," ")</f>
        <v xml:space="preserve"> </v>
      </c>
      <c r="AJ51" s="35" t="str">
        <f>IF(Aanbod!D66&gt;"",IF((AI51-AF51)&gt;0,0,(AI51-AF51))," ")</f>
        <v xml:space="preserve"> </v>
      </c>
      <c r="AK51" s="35" t="str">
        <f>IF(Aanbod!D66&gt;"",IF((AI51-AF51)&gt;0,(AI51-AF51),0)," ")</f>
        <v xml:space="preserve"> </v>
      </c>
      <c r="AL51" s="35" t="str">
        <f>IF(Aanbod!D66&gt;"",IF(AK51&gt;0,Berekening!H51/AI51*AK51,0)," ")</f>
        <v xml:space="preserve"> </v>
      </c>
      <c r="AM51" s="35" t="str">
        <f>IF(Aanbod!D66&gt;"",IF(AK51&gt;0,Berekening!N51/AI51*AK51,0)," ")</f>
        <v xml:space="preserve"> </v>
      </c>
      <c r="AN51" s="35" t="str">
        <f>IF(Aanbod!D66&gt;"",IF(AK51&gt;0,Berekening!T51/AI51*AK51,0)," ")</f>
        <v xml:space="preserve"> </v>
      </c>
      <c r="AO51" s="33" t="str">
        <f>IF(Aanbod!D66&gt;"",IF(AK51&gt;0,Berekening!AA51/AI51*AK51,0)," ")</f>
        <v xml:space="preserve"> </v>
      </c>
      <c r="AX51" s="36"/>
      <c r="AY51" s="5"/>
      <c r="AZ51" s="5" t="str">
        <f>IF(Aanbod!D66&gt;"",IF(EXACT(AK51,0),IF(EXACT(Aanbod!D66, "pA"),Berekening!B51,IF(EXACT(Aanbod!D66, "Gvg-A"),Berekening!B51,IF(EXACT(Aanbod!D66, "Gvg"),Berekening!B51,0))),0)," ")</f>
        <v xml:space="preserve"> </v>
      </c>
      <c r="BA51" s="5" t="str">
        <f>IF(Aanbod!D66&gt;"",IF(EXACT(AK51,0),IF(EXACT(Aanbod!D66, "pA"),Aanbod!E66,IF(EXACT(Aanbod!D66, "Gvg-A"),Aanbod!E66,IF(EXACT(Aanbod!D66, "Gvg"),Aanbod!E66,0))),0)," ")</f>
        <v xml:space="preserve"> </v>
      </c>
      <c r="BB51" s="5" t="str">
        <f>IF(Aanbod!D66&gt;"",IF($AZ$203&gt;0,$AY$1/$AZ$203*AZ51,0)," ")</f>
        <v xml:space="preserve"> </v>
      </c>
      <c r="BC51" s="29" t="str">
        <f>IF(Aanbod!D66&gt;"",IF(BA51&gt;0,BB51/BA51," ")," ")</f>
        <v xml:space="preserve"> </v>
      </c>
      <c r="BD51" s="5"/>
      <c r="BE51" s="5"/>
      <c r="BF51" s="5" t="str">
        <f>IF(Aanbod!D66&gt;"",IF(EXACT(AK51,0),IF(EXACT(Aanbod!D66, "pB"),Berekening!B51,IF(EXACT(Aanbod!D66, "Gvg-B"),Berekening!B51,IF(EXACT(Aanbod!D66, "Gvg"),Berekening!B51,0))),0)," ")</f>
        <v xml:space="preserve"> </v>
      </c>
      <c r="BG51" s="5" t="str">
        <f>IF(Aanbod!D66&gt;"",IF(EXACT(AK51,0),IF(EXACT(Aanbod!D66, "pB"),Aanbod!E66,IF(EXACT(Aanbod!D66, "Gvg-B"),Aanbod!E66,IF(EXACT(Aanbod!D66, "Gvg"),Aanbod!E66,0))),0)," ")</f>
        <v xml:space="preserve"> </v>
      </c>
      <c r="BH51" s="9" t="str">
        <f>IF(Aanbod!D66&gt;"",IF($BF$203&gt;0,$BE$1/$BF$203*BF51,0)," ")</f>
        <v xml:space="preserve"> </v>
      </c>
      <c r="BI51" s="10" t="str">
        <f>IF(Aanbod!D66&gt;"",IF(BG51&gt;0,BH51/BG51," ")," ")</f>
        <v xml:space="preserve"> </v>
      </c>
      <c r="BJ51" s="26"/>
      <c r="BK51" s="30"/>
      <c r="BL51" s="31" t="str">
        <f>IF(Aanbod!D66&gt;"",IF(EXACT(AK51,0),IF(EXACT(Aanbod!D66, "pA"),Berekening!B51,IF(EXACT(Aanbod!D66, "Gvg"),Berekening!B51,IF(EXACT(Aanbod!D66, "Gvg-A"),Berekening!B51,IF(EXACT(Aanbod!D66, "Gvg-B"),Berekening!B51,0)))),0)," ")</f>
        <v xml:space="preserve"> </v>
      </c>
      <c r="BM51" s="31" t="str">
        <f>IF(Aanbod!D66&gt;"",IF(EXACT(AK51,0),IF(EXACT(Aanbod!D66, "pA"),Aanbod!E66,IF(EXACT(Aanbod!D66, "Gvg"),Aanbod!E66,IF(EXACT(Aanbod!D66, "Gvg-A"),Aanbod!E66,IF(EXACT(Aanbod!D66, "Gvg-B"),Aanbod!E66,0)))),0)," ")</f>
        <v xml:space="preserve"> </v>
      </c>
      <c r="BN51" s="31" t="str">
        <f>IF(Aanbod!D66&gt;"",IF($BL$203&gt;0,$BK$1/$BL$203*BL51,0)," ")</f>
        <v xml:space="preserve"> </v>
      </c>
      <c r="BO51" s="29" t="str">
        <f>IF(Aanbod!D66&gt;"",IF(BM51&gt;0,BN51/BM51," ")," ")</f>
        <v xml:space="preserve"> </v>
      </c>
      <c r="BQ51" s="26"/>
      <c r="BR51" s="30"/>
      <c r="BS51" s="31" t="str">
        <f>IF(Aanbod!D66&gt;"",IF(EXACT(AK51,0),IF(EXACT(Aanbod!D66, "pB"),Berekening!B51,IF(EXACT(Aanbod!D66, "Gvg"),Berekening!B51,IF(EXACT(Aanbod!D66, "Gvg-A"),Berekening!B51,IF(EXACT(Aanbod!D66, "Gvg-B"),Berekening!B51,0)))),0)," ")</f>
        <v xml:space="preserve"> </v>
      </c>
      <c r="BT51" s="31" t="str">
        <f>IF(Aanbod!D66&gt;"",IF(EXACT(AK51,0),IF(EXACT(Aanbod!D66, "pB"),Aanbod!E66,IF(EXACT(Aanbod!D66, "Gvg"),Aanbod!E66,IF(EXACT(Aanbod!D66, "Gvg-A"),Aanbod!E66,IF(EXACT(Aanbod!D66, "Gvg-B"),Aanbod!E66,0)))),0)," ")</f>
        <v xml:space="preserve"> </v>
      </c>
      <c r="BU51" s="31" t="str">
        <f>IF(Aanbod!D66&gt;"",IF($BS$203&gt;0,$BR$1/$BS$203*BS51,0)," ")</f>
        <v xml:space="preserve"> </v>
      </c>
      <c r="BV51" s="29" t="str">
        <f>IF(Aanbod!D66&gt;"",IF(BT51&gt;0,BU51/BT51," ")," ")</f>
        <v xml:space="preserve"> </v>
      </c>
      <c r="BX51" s="34" t="str">
        <f>IF(Aanbod!D66&gt;"",AI51-AK51+BB51+BH51+BN51+BU51," ")</f>
        <v xml:space="preserve"> </v>
      </c>
      <c r="BY51" s="35" t="str">
        <f>IF(Aanbod!D66&gt;"",IF((BX51-AF51)&gt;0,0,(BX51-AF51))," ")</f>
        <v xml:space="preserve"> </v>
      </c>
      <c r="BZ51" s="35" t="str">
        <f>IF(Aanbod!D66&gt;"",IF((BX51-AF51)&gt;0,(BX51-AF51),0)," ")</f>
        <v xml:space="preserve"> </v>
      </c>
      <c r="CA51" s="35" t="str">
        <f>IF(Aanbod!D66&gt;"",IF(BZ51&gt;0,(Berekening!H51+BB51)/BX51*BZ51,0)," ")</f>
        <v xml:space="preserve"> </v>
      </c>
      <c r="CB51" s="35" t="str">
        <f>IF(Aanbod!D66&gt;"",IF(BZ51&gt;0,(Berekening!N51+BH51)/BX51*BZ51,0)," ")</f>
        <v xml:space="preserve"> </v>
      </c>
      <c r="CC51" s="35" t="str">
        <f>IF(Aanbod!D66&gt;"",IF(BZ51&gt;0,(Berekening!T51+BN51)/BX51*BZ51,0)," ")</f>
        <v xml:space="preserve"> </v>
      </c>
      <c r="CD51" s="33" t="str">
        <f>IF(Aanbod!D66&gt;"",IF(BZ51&gt;0,Berekening!AA51/BX51*BZ51,0)," ")</f>
        <v xml:space="preserve"> </v>
      </c>
      <c r="CE51" s="35"/>
      <c r="CM51" s="36"/>
      <c r="CN51" s="5"/>
      <c r="CO51" s="5" t="str">
        <f>IF(Aanbod!D66&gt;"",IF(EXACT(BZ51,0),IF(EXACT(AK51,0),IF(EXACT(AE51, "pA"),AH51,IF(EXACT(AE51, "Gvg-A"),AH51,IF(EXACT(AE51, "Gvg"),AH51,0))),0),0)," ")</f>
        <v xml:space="preserve"> </v>
      </c>
      <c r="CP51" s="5" t="str">
        <f>IF(Aanbod!D66&gt;"",IF(EXACT(BZ51,0),IF(EXACT(AK51,0),IF(EXACT(AE51, "pA"),AF51,IF(EXACT(AE51, "Gvg-A"),AF51,IF(EXACT(AE51, "Gvg"),AF51,0))),0),0)," ")</f>
        <v xml:space="preserve"> </v>
      </c>
      <c r="CQ51" s="5" t="str">
        <f>IF(Aanbod!D66&gt;"",IF($CO$203&gt;0,$CN$1/$CO$203*CO51,0)," ")</f>
        <v xml:space="preserve"> </v>
      </c>
      <c r="CR51" s="29" t="str">
        <f>IF(Aanbod!D66&gt;"",IF(CP51&gt;0,CQ51/CP51," ")," ")</f>
        <v xml:space="preserve"> </v>
      </c>
      <c r="CS51" s="5"/>
      <c r="CT51" s="5"/>
      <c r="CU51" s="5" t="str">
        <f>IF(Aanbod!D66&gt;"",IF(EXACT(BZ51,0),IF(EXACT(AK51,0),IF(EXACT(AE51, "pB"),AH51,IF(EXACT(AE51, "Gvg-B"),AH51,IF(EXACT(AE51, "Gvg"),AH51,0))),0),0)," ")</f>
        <v xml:space="preserve"> </v>
      </c>
      <c r="CV51" s="5" t="str">
        <f>IF(Aanbod!D66&gt;"",IF(EXACT(BZ51,0),IF(EXACT(AK51,0),IF(EXACT(AE51, "pB"),AF51,IF(EXACT(AE51, "Gvg-B"),AF51,IF(EXACT(AE51, "Gvg"),AF51,0))),0),0)," ")</f>
        <v xml:space="preserve"> </v>
      </c>
      <c r="CW51" s="9" t="str">
        <f>IF(Aanbod!D66&gt;"",IF($CU$203&gt;0,$CT$1/$CU$203*CU51,0)," ")</f>
        <v xml:space="preserve"> </v>
      </c>
      <c r="CX51" s="10" t="str">
        <f>IF(Aanbod!D66&gt;"",IF(CV51&gt;0,CW51/CV51," ")," ")</f>
        <v xml:space="preserve"> </v>
      </c>
      <c r="CY51" s="26"/>
      <c r="CZ51" s="30"/>
      <c r="DA51" s="31" t="str">
        <f>IF(Aanbod!D66&gt;"",IF(EXACT(BZ51,0),IF(EXACT(AK51,0),IF(EXACT(AE51, "pA"),AH51,IF(EXACT(AE51, "Gvg"),AH51,IF(EXACT(AE51, "Gvg-A"),AH51,IF(EXACT(AE51, "Gvg-B"),AH51,0)))),0),0)," ")</f>
        <v xml:space="preserve"> </v>
      </c>
      <c r="DB51" s="31" t="str">
        <f>IF(Aanbod!D66&gt;"",IF(EXACT(BZ51,0),IF(EXACT(AK51,0),IF(EXACT(AE51, "pA"),AF51,IF(EXACT(AE51, "Gvg"),AF51,IF(EXACT(AE51, "Gvg-A"),AF51,IF(EXACT(AE51, "Gvg-B"),AF51,0)))),0),0)," ")</f>
        <v xml:space="preserve"> </v>
      </c>
      <c r="DC51" s="31" t="str">
        <f>IF(Aanbod!D66&gt;"",IF($DA$203&gt;0,$CZ$1/$DA$203*DA51,0)," ")</f>
        <v xml:space="preserve"> </v>
      </c>
      <c r="DD51" s="29" t="str">
        <f>IF(Aanbod!D66&gt;"",IF(DB51&gt;0,DC51/DB51," ")," ")</f>
        <v xml:space="preserve"> </v>
      </c>
      <c r="DF51" s="26"/>
      <c r="DG51" s="30"/>
      <c r="DH51" s="31" t="str">
        <f>IF(Aanbod!D66&gt;"",IF(EXACT(BZ51,0),IF(EXACT(AK51,0),IF(EXACT(AE51, "pB"),AH51,IF(EXACT(AE51, "Gvg"),AH51,IF(EXACT(AE51, "Gvg-A"),AH51,IF(EXACT(AE51, "Gvg-B"),AH51,0)))),0),0)," ")</f>
        <v xml:space="preserve"> </v>
      </c>
      <c r="DI51" s="31" t="str">
        <f>IF(Aanbod!D66&gt;"",IF(EXACT(BZ51,0),IF(EXACT(AK51,0),IF(EXACT(AE51, "pB"),AF51,IF(EXACT(AE51, "Gvg"),AF51,IF(EXACT(AE51, "Gvg-A"),AF51,IF(EXACT(AE51, "Gvg-B"),AF51,0)))),0),0)," ")</f>
        <v xml:space="preserve"> </v>
      </c>
      <c r="DJ51" s="31" t="str">
        <f>IF(Aanbod!D66&gt;"",IF($DH$203&gt;0,$DG$1/$DH$203*DH51,0)," ")</f>
        <v xml:space="preserve"> </v>
      </c>
      <c r="DK51" s="29" t="str">
        <f>IF(Aanbod!D66&gt;"",IF(DI51&gt;0,DJ51/DI51," ")," ")</f>
        <v xml:space="preserve"> </v>
      </c>
      <c r="DM51" s="37" t="str">
        <f>IF(Aanbod!D66&gt;"",BX51-BZ51+CQ51+CW51+DC51+DJ51," ")</f>
        <v xml:space="preserve"> </v>
      </c>
      <c r="DN51" s="35" t="str">
        <f>IF(Aanbod!D66&gt;"",IF((DM51-AF51)&gt;0,(DM51-AF51),0)," ")</f>
        <v xml:space="preserve"> </v>
      </c>
      <c r="DO51" s="35" t="str">
        <f>IF(Aanbod!D66&gt;"",IF(DN51&gt;0,(Berekening!H51+BB51+CQ51)/DM51*DN51,0)," ")</f>
        <v xml:space="preserve"> </v>
      </c>
      <c r="DP51" s="35" t="str">
        <f>IF(Aanbod!D66&gt;"",IF(DN51&gt;0,(Berekening!N51+BH51+CW51)/DM51*DN51,0)," ")</f>
        <v xml:space="preserve"> </v>
      </c>
      <c r="DQ51" s="35" t="str">
        <f>IF(Aanbod!D66&gt;"",IF(DN51&gt;0,(Berekening!T51+BN51+DC51)/DM51*DN51,0)," ")</f>
        <v xml:space="preserve"> </v>
      </c>
      <c r="DR51" s="33" t="str">
        <f>IF(Aanbod!D66&gt;"",IF(DN51&gt;0,(Berekening!AA51+BU51+DJ51)/DM51*DN51,0)," ")</f>
        <v xml:space="preserve"> </v>
      </c>
      <c r="DS51" s="35"/>
      <c r="DT51" s="38" t="str">
        <f>IF(Aanbod!D66&gt;"",ROUND((DM51-DN51),2)," ")</f>
        <v xml:space="preserve"> </v>
      </c>
      <c r="DU51" s="38" t="str">
        <f>IF(Aanbod!D66&gt;"",IF(DT51=C51,0.01,DT51),"")</f>
        <v/>
      </c>
      <c r="DV51" s="39" t="str">
        <f>IF(Aanbod!D66&gt;"",RANK(DU51,$DU$2:$DU$201) + COUNTIF($DU$2:DU51,DU51) -1," ")</f>
        <v xml:space="preserve"> </v>
      </c>
      <c r="DW51" s="35" t="str">
        <f>IF(Aanbod!D66&gt;"",IF($DV$203&lt;0,IF(DV51&lt;=ABS($DV$203),0.01,0),IF(DV51&lt;=ABS($DV$203),-0.01,0))," ")</f>
        <v xml:space="preserve"> </v>
      </c>
      <c r="DX51" s="35"/>
      <c r="DY51" s="28" t="str">
        <f>IF(Aanbod!D66&gt;"",DT51+DW51," ")</f>
        <v xml:space="preserve"> </v>
      </c>
    </row>
    <row r="52" spans="1:129" x14ac:dyDescent="0.25">
      <c r="A52" s="26" t="str">
        <f>Aanbod!A67</f>
        <v/>
      </c>
      <c r="B52" s="27" t="str">
        <f>IF(Aanbod!D67&gt;"",IF(EXACT(Aanbod!F67, "Preferent"),Aanbod!E67*2,IF(EXACT(Aanbod!F67, "Concurrent"),Aanbod!E67,0))," ")</f>
        <v xml:space="preserve"> </v>
      </c>
      <c r="C52" s="28" t="str">
        <f>IF(Aanbod!E67&gt;0,Aanbod!E67," ")</f>
        <v xml:space="preserve"> </v>
      </c>
      <c r="D52" s="5"/>
      <c r="E52" s="5"/>
      <c r="F52" s="5" t="str">
        <f>IF(Aanbod!D67&gt;"",IF(EXACT(Aanbod!D67, "pA"),Berekening!B52,IF(EXACT(Aanbod!D67, "Gvg-A"),Berekening!B52,IF(EXACT(Aanbod!D67, "Gvg"),Berekening!B52,0)))," ")</f>
        <v xml:space="preserve"> </v>
      </c>
      <c r="G52" s="5" t="str">
        <f>IF(Aanbod!D67&gt;"",IF(EXACT(Aanbod!D67, "pA"),Aanbod!E67,IF(EXACT(Aanbod!D67, "Gvg-A"),Aanbod!E67,IF(EXACT(Aanbod!D67, "Gvg"),Aanbod!E67,0)))," ")</f>
        <v xml:space="preserve"> </v>
      </c>
      <c r="H52" s="5" t="str">
        <f>IF(Aanbod!D67&gt;"",IF($F$203&gt;0,$E$1/$F$203*F52,0)," ")</f>
        <v xml:space="preserve"> </v>
      </c>
      <c r="I52" s="29" t="str">
        <f>IF(Aanbod!D67&gt;"",IF(G52&gt;0,H52/G52," ")," ")</f>
        <v xml:space="preserve"> </v>
      </c>
      <c r="J52" s="5"/>
      <c r="K52" s="5"/>
      <c r="L52" s="5" t="str">
        <f>IF(Aanbod!D67&gt;"",IF(EXACT(Aanbod!D67, "pB"),Berekening!B52,IF(EXACT(Aanbod!D67, "Gvg-B"),Berekening!B52,IF(EXACT(Aanbod!D67, "Gvg"),Berekening!B52,0)))," ")</f>
        <v xml:space="preserve"> </v>
      </c>
      <c r="M52" s="5" t="str">
        <f>IF(Aanbod!D67&gt;"",IF(EXACT(Aanbod!D67, "pB"),Aanbod!E67,IF(EXACT(Aanbod!D67, "Gvg-B"),Aanbod!E67,IF(EXACT(Aanbod!D67, "Gvg"),Aanbod!E67,0)))," ")</f>
        <v xml:space="preserve"> </v>
      </c>
      <c r="N52" s="9" t="str">
        <f>IF(Aanbod!D67&gt;"",IF($L$203&gt;0,$K$1/$L$203*L52,0)," ")</f>
        <v xml:space="preserve"> </v>
      </c>
      <c r="O52" s="10" t="str">
        <f>IF(Aanbod!D67&gt;"",IF(M52&gt;0,N52/M52," ")," ")</f>
        <v xml:space="preserve"> </v>
      </c>
      <c r="P52" s="26"/>
      <c r="Q52" s="30"/>
      <c r="R52" s="31" t="str">
        <f>IF(Aanbod!D67&gt;"",IF(EXACT(Aanbod!D67, "pA"),Berekening!B52,IF(EXACT(Aanbod!D67, "Gvg"),Berekening!B52,IF(EXACT(Aanbod!D67, "Gvg-A"),Berekening!B52,IF(EXACT(Aanbod!D67, "Gvg-B"),Berekening!B52,0))))," ")</f>
        <v xml:space="preserve"> </v>
      </c>
      <c r="S52" s="31" t="str">
        <f>IF(Aanbod!D67&gt;"",IF(EXACT(Aanbod!D67, "pA"),Aanbod!E67,IF(EXACT(Aanbod!D67, "Gvg"),Aanbod!E67,IF(EXACT(Aanbod!D67, "Gvg-A"),Aanbod!E67,IF(EXACT(Aanbod!D67, "Gvg-B"),Aanbod!E67,0))))," ")</f>
        <v xml:space="preserve"> </v>
      </c>
      <c r="T52" s="31" t="str">
        <f>IF(Aanbod!D67&gt;"",IF($R$203&gt;0,$Q$1/$R$203*R52,0)," ")</f>
        <v xml:space="preserve"> </v>
      </c>
      <c r="U52" s="29" t="str">
        <f>IF(Aanbod!D67&gt;"",IF(S52&gt;0,T52/S52," ")," ")</f>
        <v xml:space="preserve"> </v>
      </c>
      <c r="W52" s="26"/>
      <c r="X52" s="30"/>
      <c r="Y52" s="31" t="str">
        <f>IF(Aanbod!D67&gt;"",IF(EXACT(Aanbod!D67, "pB"),Berekening!B52,IF(EXACT(Aanbod!D67, "Gvg"),Berekening!B52,IF(EXACT(Aanbod!D67, "Gvg-A"),Berekening!B52,IF(EXACT(Aanbod!D67, "Gvg-B"),Berekening!B52,0))))," ")</f>
        <v xml:space="preserve"> </v>
      </c>
      <c r="Z52" s="31" t="str">
        <f>IF(Aanbod!D67&gt;"",IF(EXACT(Aanbod!D67, "pB"),Aanbod!E67,IF(EXACT(Aanbod!D67, "Gvg"),Aanbod!E67,IF(EXACT(Aanbod!D67, "Gvg-A"),Aanbod!E67,IF(EXACT(Aanbod!D67, "Gvg-B"),Aanbod!E67,0))))," ")</f>
        <v xml:space="preserve"> </v>
      </c>
      <c r="AA52" s="31" t="str">
        <f>IF(Aanbod!D67&gt;"",IF($Y$203&gt;0,$X$1/$Y$203*Y52,0)," ")</f>
        <v xml:space="preserve"> </v>
      </c>
      <c r="AB52" s="29" t="str">
        <f>IF(Aanbod!D67&gt;"",IF(Z52&gt;0,AA52/Z52," ")," ")</f>
        <v xml:space="preserve"> </v>
      </c>
      <c r="AC52" s="32"/>
      <c r="AD52" s="26" t="str">
        <f>IF(Aanbod!D67&gt;"",ROW(AE52)-1," ")</f>
        <v xml:space="preserve"> </v>
      </c>
      <c r="AE52" t="str">
        <f>IF(Aanbod!D67&gt;"",Aanbod!D67," ")</f>
        <v xml:space="preserve"> </v>
      </c>
      <c r="AF52" s="9" t="str">
        <f>IF(Aanbod!D67&gt;"",Aanbod!E67," ")</f>
        <v xml:space="preserve"> </v>
      </c>
      <c r="AG52" t="str">
        <f>IF(Aanbod!D67&gt;"",Aanbod!F67," ")</f>
        <v xml:space="preserve"> </v>
      </c>
      <c r="AH52" s="33" t="str">
        <f>IF(Aanbod!D67&gt;"",Berekening!B52," ")</f>
        <v xml:space="preserve"> </v>
      </c>
      <c r="AI52" s="34" t="str">
        <f>IF(Aanbod!D67&gt;"",Berekening!H52+Berekening!N52+Berekening!T52+Berekening!AA52," ")</f>
        <v xml:space="preserve"> </v>
      </c>
      <c r="AJ52" s="35" t="str">
        <f>IF(Aanbod!D67&gt;"",IF((AI52-AF52)&gt;0,0,(AI52-AF52))," ")</f>
        <v xml:space="preserve"> </v>
      </c>
      <c r="AK52" s="35" t="str">
        <f>IF(Aanbod!D67&gt;"",IF((AI52-AF52)&gt;0,(AI52-AF52),0)," ")</f>
        <v xml:space="preserve"> </v>
      </c>
      <c r="AL52" s="35" t="str">
        <f>IF(Aanbod!D67&gt;"",IF(AK52&gt;0,Berekening!H52/AI52*AK52,0)," ")</f>
        <v xml:space="preserve"> </v>
      </c>
      <c r="AM52" s="35" t="str">
        <f>IF(Aanbod!D67&gt;"",IF(AK52&gt;0,Berekening!N52/AI52*AK52,0)," ")</f>
        <v xml:space="preserve"> </v>
      </c>
      <c r="AN52" s="35" t="str">
        <f>IF(Aanbod!D67&gt;"",IF(AK52&gt;0,Berekening!T52/AI52*AK52,0)," ")</f>
        <v xml:space="preserve"> </v>
      </c>
      <c r="AO52" s="33" t="str">
        <f>IF(Aanbod!D67&gt;"",IF(AK52&gt;0,Berekening!AA52/AI52*AK52,0)," ")</f>
        <v xml:space="preserve"> </v>
      </c>
      <c r="AX52" s="36"/>
      <c r="AY52" s="5"/>
      <c r="AZ52" s="5" t="str">
        <f>IF(Aanbod!D67&gt;"",IF(EXACT(AK52,0),IF(EXACT(Aanbod!D67, "pA"),Berekening!B52,IF(EXACT(Aanbod!D67, "Gvg-A"),Berekening!B52,IF(EXACT(Aanbod!D67, "Gvg"),Berekening!B52,0))),0)," ")</f>
        <v xml:space="preserve"> </v>
      </c>
      <c r="BA52" s="5" t="str">
        <f>IF(Aanbod!D67&gt;"",IF(EXACT(AK52,0),IF(EXACT(Aanbod!D67, "pA"),Aanbod!E67,IF(EXACT(Aanbod!D67, "Gvg-A"),Aanbod!E67,IF(EXACT(Aanbod!D67, "Gvg"),Aanbod!E67,0))),0)," ")</f>
        <v xml:space="preserve"> </v>
      </c>
      <c r="BB52" s="5" t="str">
        <f>IF(Aanbod!D67&gt;"",IF($AZ$203&gt;0,$AY$1/$AZ$203*AZ52,0)," ")</f>
        <v xml:space="preserve"> </v>
      </c>
      <c r="BC52" s="29" t="str">
        <f>IF(Aanbod!D67&gt;"",IF(BA52&gt;0,BB52/BA52," ")," ")</f>
        <v xml:space="preserve"> </v>
      </c>
      <c r="BD52" s="5"/>
      <c r="BE52" s="5"/>
      <c r="BF52" s="5" t="str">
        <f>IF(Aanbod!D67&gt;"",IF(EXACT(AK52,0),IF(EXACT(Aanbod!D67, "pB"),Berekening!B52,IF(EXACT(Aanbod!D67, "Gvg-B"),Berekening!B52,IF(EXACT(Aanbod!D67, "Gvg"),Berekening!B52,0))),0)," ")</f>
        <v xml:space="preserve"> </v>
      </c>
      <c r="BG52" s="5" t="str">
        <f>IF(Aanbod!D67&gt;"",IF(EXACT(AK52,0),IF(EXACT(Aanbod!D67, "pB"),Aanbod!E67,IF(EXACT(Aanbod!D67, "Gvg-B"),Aanbod!E67,IF(EXACT(Aanbod!D67, "Gvg"),Aanbod!E67,0))),0)," ")</f>
        <v xml:space="preserve"> </v>
      </c>
      <c r="BH52" s="9" t="str">
        <f>IF(Aanbod!D67&gt;"",IF($BF$203&gt;0,$BE$1/$BF$203*BF52,0)," ")</f>
        <v xml:space="preserve"> </v>
      </c>
      <c r="BI52" s="10" t="str">
        <f>IF(Aanbod!D67&gt;"",IF(BG52&gt;0,BH52/BG52," ")," ")</f>
        <v xml:space="preserve"> </v>
      </c>
      <c r="BJ52" s="26"/>
      <c r="BK52" s="30"/>
      <c r="BL52" s="31" t="str">
        <f>IF(Aanbod!D67&gt;"",IF(EXACT(AK52,0),IF(EXACT(Aanbod!D67, "pA"),Berekening!B52,IF(EXACT(Aanbod!D67, "Gvg"),Berekening!B52,IF(EXACT(Aanbod!D67, "Gvg-A"),Berekening!B52,IF(EXACT(Aanbod!D67, "Gvg-B"),Berekening!B52,0)))),0)," ")</f>
        <v xml:space="preserve"> </v>
      </c>
      <c r="BM52" s="31" t="str">
        <f>IF(Aanbod!D67&gt;"",IF(EXACT(AK52,0),IF(EXACT(Aanbod!D67, "pA"),Aanbod!E67,IF(EXACT(Aanbod!D67, "Gvg"),Aanbod!E67,IF(EXACT(Aanbod!D67, "Gvg-A"),Aanbod!E67,IF(EXACT(Aanbod!D67, "Gvg-B"),Aanbod!E67,0)))),0)," ")</f>
        <v xml:space="preserve"> </v>
      </c>
      <c r="BN52" s="31" t="str">
        <f>IF(Aanbod!D67&gt;"",IF($BL$203&gt;0,$BK$1/$BL$203*BL52,0)," ")</f>
        <v xml:space="preserve"> </v>
      </c>
      <c r="BO52" s="29" t="str">
        <f>IF(Aanbod!D67&gt;"",IF(BM52&gt;0,BN52/BM52," ")," ")</f>
        <v xml:space="preserve"> </v>
      </c>
      <c r="BQ52" s="26"/>
      <c r="BR52" s="30"/>
      <c r="BS52" s="31" t="str">
        <f>IF(Aanbod!D67&gt;"",IF(EXACT(AK52,0),IF(EXACT(Aanbod!D67, "pB"),Berekening!B52,IF(EXACT(Aanbod!D67, "Gvg"),Berekening!B52,IF(EXACT(Aanbod!D67, "Gvg-A"),Berekening!B52,IF(EXACT(Aanbod!D67, "Gvg-B"),Berekening!B52,0)))),0)," ")</f>
        <v xml:space="preserve"> </v>
      </c>
      <c r="BT52" s="31" t="str">
        <f>IF(Aanbod!D67&gt;"",IF(EXACT(AK52,0),IF(EXACT(Aanbod!D67, "pB"),Aanbod!E67,IF(EXACT(Aanbod!D67, "Gvg"),Aanbod!E67,IF(EXACT(Aanbod!D67, "Gvg-A"),Aanbod!E67,IF(EXACT(Aanbod!D67, "Gvg-B"),Aanbod!E67,0)))),0)," ")</f>
        <v xml:space="preserve"> </v>
      </c>
      <c r="BU52" s="31" t="str">
        <f>IF(Aanbod!D67&gt;"",IF($BS$203&gt;0,$BR$1/$BS$203*BS52,0)," ")</f>
        <v xml:space="preserve"> </v>
      </c>
      <c r="BV52" s="29" t="str">
        <f>IF(Aanbod!D67&gt;"",IF(BT52&gt;0,BU52/BT52," ")," ")</f>
        <v xml:space="preserve"> </v>
      </c>
      <c r="BX52" s="34" t="str">
        <f>IF(Aanbod!D67&gt;"",AI52-AK52+BB52+BH52+BN52+BU52," ")</f>
        <v xml:space="preserve"> </v>
      </c>
      <c r="BY52" s="35" t="str">
        <f>IF(Aanbod!D67&gt;"",IF((BX52-AF52)&gt;0,0,(BX52-AF52))," ")</f>
        <v xml:space="preserve"> </v>
      </c>
      <c r="BZ52" s="35" t="str">
        <f>IF(Aanbod!D67&gt;"",IF((BX52-AF52)&gt;0,(BX52-AF52),0)," ")</f>
        <v xml:space="preserve"> </v>
      </c>
      <c r="CA52" s="35" t="str">
        <f>IF(Aanbod!D67&gt;"",IF(BZ52&gt;0,(Berekening!H52+BB52)/BX52*BZ52,0)," ")</f>
        <v xml:space="preserve"> </v>
      </c>
      <c r="CB52" s="35" t="str">
        <f>IF(Aanbod!D67&gt;"",IF(BZ52&gt;0,(Berekening!N52+BH52)/BX52*BZ52,0)," ")</f>
        <v xml:space="preserve"> </v>
      </c>
      <c r="CC52" s="35" t="str">
        <f>IF(Aanbod!D67&gt;"",IF(BZ52&gt;0,(Berekening!T52+BN52)/BX52*BZ52,0)," ")</f>
        <v xml:space="preserve"> </v>
      </c>
      <c r="CD52" s="33" t="str">
        <f>IF(Aanbod!D67&gt;"",IF(BZ52&gt;0,Berekening!AA52/BX52*BZ52,0)," ")</f>
        <v xml:space="preserve"> </v>
      </c>
      <c r="CE52" s="35"/>
      <c r="CM52" s="36"/>
      <c r="CN52" s="5"/>
      <c r="CO52" s="5" t="str">
        <f>IF(Aanbod!D67&gt;"",IF(EXACT(BZ52,0),IF(EXACT(AK52,0),IF(EXACT(AE52, "pA"),AH52,IF(EXACT(AE52, "Gvg-A"),AH52,IF(EXACT(AE52, "Gvg"),AH52,0))),0),0)," ")</f>
        <v xml:space="preserve"> </v>
      </c>
      <c r="CP52" s="5" t="str">
        <f>IF(Aanbod!D67&gt;"",IF(EXACT(BZ52,0),IF(EXACT(AK52,0),IF(EXACT(AE52, "pA"),AF52,IF(EXACT(AE52, "Gvg-A"),AF52,IF(EXACT(AE52, "Gvg"),AF52,0))),0),0)," ")</f>
        <v xml:space="preserve"> </v>
      </c>
      <c r="CQ52" s="5" t="str">
        <f>IF(Aanbod!D67&gt;"",IF($CO$203&gt;0,$CN$1/$CO$203*CO52,0)," ")</f>
        <v xml:space="preserve"> </v>
      </c>
      <c r="CR52" s="29" t="str">
        <f>IF(Aanbod!D67&gt;"",IF(CP52&gt;0,CQ52/CP52," ")," ")</f>
        <v xml:space="preserve"> </v>
      </c>
      <c r="CS52" s="5"/>
      <c r="CT52" s="5"/>
      <c r="CU52" s="5" t="str">
        <f>IF(Aanbod!D67&gt;"",IF(EXACT(BZ52,0),IF(EXACT(AK52,0),IF(EXACT(AE52, "pB"),AH52,IF(EXACT(AE52, "Gvg-B"),AH52,IF(EXACT(AE52, "Gvg"),AH52,0))),0),0)," ")</f>
        <v xml:space="preserve"> </v>
      </c>
      <c r="CV52" s="5" t="str">
        <f>IF(Aanbod!D67&gt;"",IF(EXACT(BZ52,0),IF(EXACT(AK52,0),IF(EXACT(AE52, "pB"),AF52,IF(EXACT(AE52, "Gvg-B"),AF52,IF(EXACT(AE52, "Gvg"),AF52,0))),0),0)," ")</f>
        <v xml:space="preserve"> </v>
      </c>
      <c r="CW52" s="9" t="str">
        <f>IF(Aanbod!D67&gt;"",IF($CU$203&gt;0,$CT$1/$CU$203*CU52,0)," ")</f>
        <v xml:space="preserve"> </v>
      </c>
      <c r="CX52" s="10" t="str">
        <f>IF(Aanbod!D67&gt;"",IF(CV52&gt;0,CW52/CV52," ")," ")</f>
        <v xml:space="preserve"> </v>
      </c>
      <c r="CY52" s="26"/>
      <c r="CZ52" s="30"/>
      <c r="DA52" s="31" t="str">
        <f>IF(Aanbod!D67&gt;"",IF(EXACT(BZ52,0),IF(EXACT(AK52,0),IF(EXACT(AE52, "pA"),AH52,IF(EXACT(AE52, "Gvg"),AH52,IF(EXACT(AE52, "Gvg-A"),AH52,IF(EXACT(AE52, "Gvg-B"),AH52,0)))),0),0)," ")</f>
        <v xml:space="preserve"> </v>
      </c>
      <c r="DB52" s="31" t="str">
        <f>IF(Aanbod!D67&gt;"",IF(EXACT(BZ52,0),IF(EXACT(AK52,0),IF(EXACT(AE52, "pA"),AF52,IF(EXACT(AE52, "Gvg"),AF52,IF(EXACT(AE52, "Gvg-A"),AF52,IF(EXACT(AE52, "Gvg-B"),AF52,0)))),0),0)," ")</f>
        <v xml:space="preserve"> </v>
      </c>
      <c r="DC52" s="31" t="str">
        <f>IF(Aanbod!D67&gt;"",IF($DA$203&gt;0,$CZ$1/$DA$203*DA52,0)," ")</f>
        <v xml:space="preserve"> </v>
      </c>
      <c r="DD52" s="29" t="str">
        <f>IF(Aanbod!D67&gt;"",IF(DB52&gt;0,DC52/DB52," ")," ")</f>
        <v xml:space="preserve"> </v>
      </c>
      <c r="DF52" s="26"/>
      <c r="DG52" s="30"/>
      <c r="DH52" s="31" t="str">
        <f>IF(Aanbod!D67&gt;"",IF(EXACT(BZ52,0),IF(EXACT(AK52,0),IF(EXACT(AE52, "pB"),AH52,IF(EXACT(AE52, "Gvg"),AH52,IF(EXACT(AE52, "Gvg-A"),AH52,IF(EXACT(AE52, "Gvg-B"),AH52,0)))),0),0)," ")</f>
        <v xml:space="preserve"> </v>
      </c>
      <c r="DI52" s="31" t="str">
        <f>IF(Aanbod!D67&gt;"",IF(EXACT(BZ52,0),IF(EXACT(AK52,0),IF(EXACT(AE52, "pB"),AF52,IF(EXACT(AE52, "Gvg"),AF52,IF(EXACT(AE52, "Gvg-A"),AF52,IF(EXACT(AE52, "Gvg-B"),AF52,0)))),0),0)," ")</f>
        <v xml:space="preserve"> </v>
      </c>
      <c r="DJ52" s="31" t="str">
        <f>IF(Aanbod!D67&gt;"",IF($DH$203&gt;0,$DG$1/$DH$203*DH52,0)," ")</f>
        <v xml:space="preserve"> </v>
      </c>
      <c r="DK52" s="29" t="str">
        <f>IF(Aanbod!D67&gt;"",IF(DI52&gt;0,DJ52/DI52," ")," ")</f>
        <v xml:space="preserve"> </v>
      </c>
      <c r="DM52" s="37" t="str">
        <f>IF(Aanbod!D67&gt;"",BX52-BZ52+CQ52+CW52+DC52+DJ52," ")</f>
        <v xml:space="preserve"> </v>
      </c>
      <c r="DN52" s="35" t="str">
        <f>IF(Aanbod!D67&gt;"",IF((DM52-AF52)&gt;0,(DM52-AF52),0)," ")</f>
        <v xml:space="preserve"> </v>
      </c>
      <c r="DO52" s="35" t="str">
        <f>IF(Aanbod!D67&gt;"",IF(DN52&gt;0,(Berekening!H52+BB52+CQ52)/DM52*DN52,0)," ")</f>
        <v xml:space="preserve"> </v>
      </c>
      <c r="DP52" s="35" t="str">
        <f>IF(Aanbod!D67&gt;"",IF(DN52&gt;0,(Berekening!N52+BH52+CW52)/DM52*DN52,0)," ")</f>
        <v xml:space="preserve"> </v>
      </c>
      <c r="DQ52" s="35" t="str">
        <f>IF(Aanbod!D67&gt;"",IF(DN52&gt;0,(Berekening!T52+BN52+DC52)/DM52*DN52,0)," ")</f>
        <v xml:space="preserve"> </v>
      </c>
      <c r="DR52" s="33" t="str">
        <f>IF(Aanbod!D67&gt;"",IF(DN52&gt;0,(Berekening!AA52+BU52+DJ52)/DM52*DN52,0)," ")</f>
        <v xml:space="preserve"> </v>
      </c>
      <c r="DS52" s="35"/>
      <c r="DT52" s="38" t="str">
        <f>IF(Aanbod!D67&gt;"",ROUND((DM52-DN52),2)," ")</f>
        <v xml:space="preserve"> </v>
      </c>
      <c r="DU52" s="38" t="str">
        <f>IF(Aanbod!D67&gt;"",IF(DT52=C52,0.01,DT52),"")</f>
        <v/>
      </c>
      <c r="DV52" s="39" t="str">
        <f>IF(Aanbod!D67&gt;"",RANK(DU52,$DU$2:$DU$201) + COUNTIF($DU$2:DU52,DU52) -1," ")</f>
        <v xml:space="preserve"> </v>
      </c>
      <c r="DW52" s="35" t="str">
        <f>IF(Aanbod!D67&gt;"",IF($DV$203&lt;0,IF(DV52&lt;=ABS($DV$203),0.01,0),IF(DV52&lt;=ABS($DV$203),-0.01,0))," ")</f>
        <v xml:space="preserve"> </v>
      </c>
      <c r="DX52" s="35"/>
      <c r="DY52" s="28" t="str">
        <f>IF(Aanbod!D67&gt;"",DT52+DW52," ")</f>
        <v xml:space="preserve"> </v>
      </c>
    </row>
    <row r="53" spans="1:129" x14ac:dyDescent="0.25">
      <c r="A53" s="26" t="str">
        <f>Aanbod!A68</f>
        <v/>
      </c>
      <c r="B53" s="27" t="str">
        <f>IF(Aanbod!D68&gt;"",IF(EXACT(Aanbod!F68, "Preferent"),Aanbod!E68*2,IF(EXACT(Aanbod!F68, "Concurrent"),Aanbod!E68,0))," ")</f>
        <v xml:space="preserve"> </v>
      </c>
      <c r="C53" s="28" t="str">
        <f>IF(Aanbod!E68&gt;0,Aanbod!E68," ")</f>
        <v xml:space="preserve"> </v>
      </c>
      <c r="D53" s="5"/>
      <c r="E53" s="5"/>
      <c r="F53" s="5" t="str">
        <f>IF(Aanbod!D68&gt;"",IF(EXACT(Aanbod!D68, "pA"),Berekening!B53,IF(EXACT(Aanbod!D68, "Gvg-A"),Berekening!B53,IF(EXACT(Aanbod!D68, "Gvg"),Berekening!B53,0)))," ")</f>
        <v xml:space="preserve"> </v>
      </c>
      <c r="G53" s="5" t="str">
        <f>IF(Aanbod!D68&gt;"",IF(EXACT(Aanbod!D68, "pA"),Aanbod!E68,IF(EXACT(Aanbod!D68, "Gvg-A"),Aanbod!E68,IF(EXACT(Aanbod!D68, "Gvg"),Aanbod!E68,0)))," ")</f>
        <v xml:space="preserve"> </v>
      </c>
      <c r="H53" s="5" t="str">
        <f>IF(Aanbod!D68&gt;"",IF($F$203&gt;0,$E$1/$F$203*F53,0)," ")</f>
        <v xml:space="preserve"> </v>
      </c>
      <c r="I53" s="29" t="str">
        <f>IF(Aanbod!D68&gt;"",IF(G53&gt;0,H53/G53," ")," ")</f>
        <v xml:space="preserve"> </v>
      </c>
      <c r="J53" s="5"/>
      <c r="K53" s="5"/>
      <c r="L53" s="5" t="str">
        <f>IF(Aanbod!D68&gt;"",IF(EXACT(Aanbod!D68, "pB"),Berekening!B53,IF(EXACT(Aanbod!D68, "Gvg-B"),Berekening!B53,IF(EXACT(Aanbod!D68, "Gvg"),Berekening!B53,0)))," ")</f>
        <v xml:space="preserve"> </v>
      </c>
      <c r="M53" s="5" t="str">
        <f>IF(Aanbod!D68&gt;"",IF(EXACT(Aanbod!D68, "pB"),Aanbod!E68,IF(EXACT(Aanbod!D68, "Gvg-B"),Aanbod!E68,IF(EXACT(Aanbod!D68, "Gvg"),Aanbod!E68,0)))," ")</f>
        <v xml:space="preserve"> </v>
      </c>
      <c r="N53" s="9" t="str">
        <f>IF(Aanbod!D68&gt;"",IF($L$203&gt;0,$K$1/$L$203*L53,0)," ")</f>
        <v xml:space="preserve"> </v>
      </c>
      <c r="O53" s="10" t="str">
        <f>IF(Aanbod!D68&gt;"",IF(M53&gt;0,N53/M53," ")," ")</f>
        <v xml:space="preserve"> </v>
      </c>
      <c r="P53" s="26"/>
      <c r="Q53" s="30"/>
      <c r="R53" s="31" t="str">
        <f>IF(Aanbod!D68&gt;"",IF(EXACT(Aanbod!D68, "pA"),Berekening!B53,IF(EXACT(Aanbod!D68, "Gvg"),Berekening!B53,IF(EXACT(Aanbod!D68, "Gvg-A"),Berekening!B53,IF(EXACT(Aanbod!D68, "Gvg-B"),Berekening!B53,0))))," ")</f>
        <v xml:space="preserve"> </v>
      </c>
      <c r="S53" s="31" t="str">
        <f>IF(Aanbod!D68&gt;"",IF(EXACT(Aanbod!D68, "pA"),Aanbod!E68,IF(EXACT(Aanbod!D68, "Gvg"),Aanbod!E68,IF(EXACT(Aanbod!D68, "Gvg-A"),Aanbod!E68,IF(EXACT(Aanbod!D68, "Gvg-B"),Aanbod!E68,0))))," ")</f>
        <v xml:space="preserve"> </v>
      </c>
      <c r="T53" s="31" t="str">
        <f>IF(Aanbod!D68&gt;"",IF($R$203&gt;0,$Q$1/$R$203*R53,0)," ")</f>
        <v xml:space="preserve"> </v>
      </c>
      <c r="U53" s="29" t="str">
        <f>IF(Aanbod!D68&gt;"",IF(S53&gt;0,T53/S53," ")," ")</f>
        <v xml:space="preserve"> </v>
      </c>
      <c r="W53" s="26"/>
      <c r="X53" s="30"/>
      <c r="Y53" s="31" t="str">
        <f>IF(Aanbod!D68&gt;"",IF(EXACT(Aanbod!D68, "pB"),Berekening!B53,IF(EXACT(Aanbod!D68, "Gvg"),Berekening!B53,IF(EXACT(Aanbod!D68, "Gvg-A"),Berekening!B53,IF(EXACT(Aanbod!D68, "Gvg-B"),Berekening!B53,0))))," ")</f>
        <v xml:space="preserve"> </v>
      </c>
      <c r="Z53" s="31" t="str">
        <f>IF(Aanbod!D68&gt;"",IF(EXACT(Aanbod!D68, "pB"),Aanbod!E68,IF(EXACT(Aanbod!D68, "Gvg"),Aanbod!E68,IF(EXACT(Aanbod!D68, "Gvg-A"),Aanbod!E68,IF(EXACT(Aanbod!D68, "Gvg-B"),Aanbod!E68,0))))," ")</f>
        <v xml:space="preserve"> </v>
      </c>
      <c r="AA53" s="31" t="str">
        <f>IF(Aanbod!D68&gt;"",IF($Y$203&gt;0,$X$1/$Y$203*Y53,0)," ")</f>
        <v xml:space="preserve"> </v>
      </c>
      <c r="AB53" s="29" t="str">
        <f>IF(Aanbod!D68&gt;"",IF(Z53&gt;0,AA53/Z53," ")," ")</f>
        <v xml:space="preserve"> </v>
      </c>
      <c r="AC53" s="32"/>
      <c r="AD53" s="26" t="str">
        <f>IF(Aanbod!D68&gt;"",ROW(AE53)-1," ")</f>
        <v xml:space="preserve"> </v>
      </c>
      <c r="AE53" t="str">
        <f>IF(Aanbod!D68&gt;"",Aanbod!D68," ")</f>
        <v xml:space="preserve"> </v>
      </c>
      <c r="AF53" s="9" t="str">
        <f>IF(Aanbod!D68&gt;"",Aanbod!E68," ")</f>
        <v xml:space="preserve"> </v>
      </c>
      <c r="AG53" t="str">
        <f>IF(Aanbod!D68&gt;"",Aanbod!F68," ")</f>
        <v xml:space="preserve"> </v>
      </c>
      <c r="AH53" s="33" t="str">
        <f>IF(Aanbod!D68&gt;"",Berekening!B53," ")</f>
        <v xml:space="preserve"> </v>
      </c>
      <c r="AI53" s="34" t="str">
        <f>IF(Aanbod!D68&gt;"",Berekening!H53+Berekening!N53+Berekening!T53+Berekening!AA53," ")</f>
        <v xml:space="preserve"> </v>
      </c>
      <c r="AJ53" s="35" t="str">
        <f>IF(Aanbod!D68&gt;"",IF((AI53-AF53)&gt;0,0,(AI53-AF53))," ")</f>
        <v xml:space="preserve"> </v>
      </c>
      <c r="AK53" s="35" t="str">
        <f>IF(Aanbod!D68&gt;"",IF((AI53-AF53)&gt;0,(AI53-AF53),0)," ")</f>
        <v xml:space="preserve"> </v>
      </c>
      <c r="AL53" s="35" t="str">
        <f>IF(Aanbod!D68&gt;"",IF(AK53&gt;0,Berekening!H53/AI53*AK53,0)," ")</f>
        <v xml:space="preserve"> </v>
      </c>
      <c r="AM53" s="35" t="str">
        <f>IF(Aanbod!D68&gt;"",IF(AK53&gt;0,Berekening!N53/AI53*AK53,0)," ")</f>
        <v xml:space="preserve"> </v>
      </c>
      <c r="AN53" s="35" t="str">
        <f>IF(Aanbod!D68&gt;"",IF(AK53&gt;0,Berekening!T53/AI53*AK53,0)," ")</f>
        <v xml:space="preserve"> </v>
      </c>
      <c r="AO53" s="33" t="str">
        <f>IF(Aanbod!D68&gt;"",IF(AK53&gt;0,Berekening!AA53/AI53*AK53,0)," ")</f>
        <v xml:space="preserve"> </v>
      </c>
      <c r="AX53" s="36"/>
      <c r="AY53" s="5"/>
      <c r="AZ53" s="5" t="str">
        <f>IF(Aanbod!D68&gt;"",IF(EXACT(AK53,0),IF(EXACT(Aanbod!D68, "pA"),Berekening!B53,IF(EXACT(Aanbod!D68, "Gvg-A"),Berekening!B53,IF(EXACT(Aanbod!D68, "Gvg"),Berekening!B53,0))),0)," ")</f>
        <v xml:space="preserve"> </v>
      </c>
      <c r="BA53" s="5" t="str">
        <f>IF(Aanbod!D68&gt;"",IF(EXACT(AK53,0),IF(EXACT(Aanbod!D68, "pA"),Aanbod!E68,IF(EXACT(Aanbod!D68, "Gvg-A"),Aanbod!E68,IF(EXACT(Aanbod!D68, "Gvg"),Aanbod!E68,0))),0)," ")</f>
        <v xml:space="preserve"> </v>
      </c>
      <c r="BB53" s="5" t="str">
        <f>IF(Aanbod!D68&gt;"",IF($AZ$203&gt;0,$AY$1/$AZ$203*AZ53,0)," ")</f>
        <v xml:space="preserve"> </v>
      </c>
      <c r="BC53" s="29" t="str">
        <f>IF(Aanbod!D68&gt;"",IF(BA53&gt;0,BB53/BA53," ")," ")</f>
        <v xml:space="preserve"> </v>
      </c>
      <c r="BD53" s="5"/>
      <c r="BE53" s="5"/>
      <c r="BF53" s="5" t="str">
        <f>IF(Aanbod!D68&gt;"",IF(EXACT(AK53,0),IF(EXACT(Aanbod!D68, "pB"),Berekening!B53,IF(EXACT(Aanbod!D68, "Gvg-B"),Berekening!B53,IF(EXACT(Aanbod!D68, "Gvg"),Berekening!B53,0))),0)," ")</f>
        <v xml:space="preserve"> </v>
      </c>
      <c r="BG53" s="5" t="str">
        <f>IF(Aanbod!D68&gt;"",IF(EXACT(AK53,0),IF(EXACT(Aanbod!D68, "pB"),Aanbod!E68,IF(EXACT(Aanbod!D68, "Gvg-B"),Aanbod!E68,IF(EXACT(Aanbod!D68, "Gvg"),Aanbod!E68,0))),0)," ")</f>
        <v xml:space="preserve"> </v>
      </c>
      <c r="BH53" s="9" t="str">
        <f>IF(Aanbod!D68&gt;"",IF($BF$203&gt;0,$BE$1/$BF$203*BF53,0)," ")</f>
        <v xml:space="preserve"> </v>
      </c>
      <c r="BI53" s="10" t="str">
        <f>IF(Aanbod!D68&gt;"",IF(BG53&gt;0,BH53/BG53," ")," ")</f>
        <v xml:space="preserve"> </v>
      </c>
      <c r="BJ53" s="26"/>
      <c r="BK53" s="30"/>
      <c r="BL53" s="31" t="str">
        <f>IF(Aanbod!D68&gt;"",IF(EXACT(AK53,0),IF(EXACT(Aanbod!D68, "pA"),Berekening!B53,IF(EXACT(Aanbod!D68, "Gvg"),Berekening!B53,IF(EXACT(Aanbod!D68, "Gvg-A"),Berekening!B53,IF(EXACT(Aanbod!D68, "Gvg-B"),Berekening!B53,0)))),0)," ")</f>
        <v xml:space="preserve"> </v>
      </c>
      <c r="BM53" s="31" t="str">
        <f>IF(Aanbod!D68&gt;"",IF(EXACT(AK53,0),IF(EXACT(Aanbod!D68, "pA"),Aanbod!E68,IF(EXACT(Aanbod!D68, "Gvg"),Aanbod!E68,IF(EXACT(Aanbod!D68, "Gvg-A"),Aanbod!E68,IF(EXACT(Aanbod!D68, "Gvg-B"),Aanbod!E68,0)))),0)," ")</f>
        <v xml:space="preserve"> </v>
      </c>
      <c r="BN53" s="31" t="str">
        <f>IF(Aanbod!D68&gt;"",IF($BL$203&gt;0,$BK$1/$BL$203*BL53,0)," ")</f>
        <v xml:space="preserve"> </v>
      </c>
      <c r="BO53" s="29" t="str">
        <f>IF(Aanbod!D68&gt;"",IF(BM53&gt;0,BN53/BM53," ")," ")</f>
        <v xml:space="preserve"> </v>
      </c>
      <c r="BQ53" s="26"/>
      <c r="BR53" s="30"/>
      <c r="BS53" s="31" t="str">
        <f>IF(Aanbod!D68&gt;"",IF(EXACT(AK53,0),IF(EXACT(Aanbod!D68, "pB"),Berekening!B53,IF(EXACT(Aanbod!D68, "Gvg"),Berekening!B53,IF(EXACT(Aanbod!D68, "Gvg-A"),Berekening!B53,IF(EXACT(Aanbod!D68, "Gvg-B"),Berekening!B53,0)))),0)," ")</f>
        <v xml:space="preserve"> </v>
      </c>
      <c r="BT53" s="31" t="str">
        <f>IF(Aanbod!D68&gt;"",IF(EXACT(AK53,0),IF(EXACT(Aanbod!D68, "pB"),Aanbod!E68,IF(EXACT(Aanbod!D68, "Gvg"),Aanbod!E68,IF(EXACT(Aanbod!D68, "Gvg-A"),Aanbod!E68,IF(EXACT(Aanbod!D68, "Gvg-B"),Aanbod!E68,0)))),0)," ")</f>
        <v xml:space="preserve"> </v>
      </c>
      <c r="BU53" s="31" t="str">
        <f>IF(Aanbod!D68&gt;"",IF($BS$203&gt;0,$BR$1/$BS$203*BS53,0)," ")</f>
        <v xml:space="preserve"> </v>
      </c>
      <c r="BV53" s="29" t="str">
        <f>IF(Aanbod!D68&gt;"",IF(BT53&gt;0,BU53/BT53," ")," ")</f>
        <v xml:space="preserve"> </v>
      </c>
      <c r="BX53" s="34" t="str">
        <f>IF(Aanbod!D68&gt;"",AI53-AK53+BB53+BH53+BN53+BU53," ")</f>
        <v xml:space="preserve"> </v>
      </c>
      <c r="BY53" s="35" t="str">
        <f>IF(Aanbod!D68&gt;"",IF((BX53-AF53)&gt;0,0,(BX53-AF53))," ")</f>
        <v xml:space="preserve"> </v>
      </c>
      <c r="BZ53" s="35" t="str">
        <f>IF(Aanbod!D68&gt;"",IF((BX53-AF53)&gt;0,(BX53-AF53),0)," ")</f>
        <v xml:space="preserve"> </v>
      </c>
      <c r="CA53" s="35" t="str">
        <f>IF(Aanbod!D68&gt;"",IF(BZ53&gt;0,(Berekening!H53+BB53)/BX53*BZ53,0)," ")</f>
        <v xml:space="preserve"> </v>
      </c>
      <c r="CB53" s="35" t="str">
        <f>IF(Aanbod!D68&gt;"",IF(BZ53&gt;0,(Berekening!N53+BH53)/BX53*BZ53,0)," ")</f>
        <v xml:space="preserve"> </v>
      </c>
      <c r="CC53" s="35" t="str">
        <f>IF(Aanbod!D68&gt;"",IF(BZ53&gt;0,(Berekening!T53+BN53)/BX53*BZ53,0)," ")</f>
        <v xml:space="preserve"> </v>
      </c>
      <c r="CD53" s="33" t="str">
        <f>IF(Aanbod!D68&gt;"",IF(BZ53&gt;0,Berekening!AA53/BX53*BZ53,0)," ")</f>
        <v xml:space="preserve"> </v>
      </c>
      <c r="CE53" s="35"/>
      <c r="CM53" s="36"/>
      <c r="CN53" s="5"/>
      <c r="CO53" s="5" t="str">
        <f>IF(Aanbod!D68&gt;"",IF(EXACT(BZ53,0),IF(EXACT(AK53,0),IF(EXACT(AE53, "pA"),AH53,IF(EXACT(AE53, "Gvg-A"),AH53,IF(EXACT(AE53, "Gvg"),AH53,0))),0),0)," ")</f>
        <v xml:space="preserve"> </v>
      </c>
      <c r="CP53" s="5" t="str">
        <f>IF(Aanbod!D68&gt;"",IF(EXACT(BZ53,0),IF(EXACT(AK53,0),IF(EXACT(AE53, "pA"),AF53,IF(EXACT(AE53, "Gvg-A"),AF53,IF(EXACT(AE53, "Gvg"),AF53,0))),0),0)," ")</f>
        <v xml:space="preserve"> </v>
      </c>
      <c r="CQ53" s="5" t="str">
        <f>IF(Aanbod!D68&gt;"",IF($CO$203&gt;0,$CN$1/$CO$203*CO53,0)," ")</f>
        <v xml:space="preserve"> </v>
      </c>
      <c r="CR53" s="29" t="str">
        <f>IF(Aanbod!D68&gt;"",IF(CP53&gt;0,CQ53/CP53," ")," ")</f>
        <v xml:space="preserve"> </v>
      </c>
      <c r="CS53" s="5"/>
      <c r="CT53" s="5"/>
      <c r="CU53" s="5" t="str">
        <f>IF(Aanbod!D68&gt;"",IF(EXACT(BZ53,0),IF(EXACT(AK53,0),IF(EXACT(AE53, "pB"),AH53,IF(EXACT(AE53, "Gvg-B"),AH53,IF(EXACT(AE53, "Gvg"),AH53,0))),0),0)," ")</f>
        <v xml:space="preserve"> </v>
      </c>
      <c r="CV53" s="5" t="str">
        <f>IF(Aanbod!D68&gt;"",IF(EXACT(BZ53,0),IF(EXACT(AK53,0),IF(EXACT(AE53, "pB"),AF53,IF(EXACT(AE53, "Gvg-B"),AF53,IF(EXACT(AE53, "Gvg"),AF53,0))),0),0)," ")</f>
        <v xml:space="preserve"> </v>
      </c>
      <c r="CW53" s="9" t="str">
        <f>IF(Aanbod!D68&gt;"",IF($CU$203&gt;0,$CT$1/$CU$203*CU53,0)," ")</f>
        <v xml:space="preserve"> </v>
      </c>
      <c r="CX53" s="10" t="str">
        <f>IF(Aanbod!D68&gt;"",IF(CV53&gt;0,CW53/CV53," ")," ")</f>
        <v xml:space="preserve"> </v>
      </c>
      <c r="CY53" s="26"/>
      <c r="CZ53" s="30"/>
      <c r="DA53" s="31" t="str">
        <f>IF(Aanbod!D68&gt;"",IF(EXACT(BZ53,0),IF(EXACT(AK53,0),IF(EXACT(AE53, "pA"),AH53,IF(EXACT(AE53, "Gvg"),AH53,IF(EXACT(AE53, "Gvg-A"),AH53,IF(EXACT(AE53, "Gvg-B"),AH53,0)))),0),0)," ")</f>
        <v xml:space="preserve"> </v>
      </c>
      <c r="DB53" s="31" t="str">
        <f>IF(Aanbod!D68&gt;"",IF(EXACT(BZ53,0),IF(EXACT(AK53,0),IF(EXACT(AE53, "pA"),AF53,IF(EXACT(AE53, "Gvg"),AF53,IF(EXACT(AE53, "Gvg-A"),AF53,IF(EXACT(AE53, "Gvg-B"),AF53,0)))),0),0)," ")</f>
        <v xml:space="preserve"> </v>
      </c>
      <c r="DC53" s="31" t="str">
        <f>IF(Aanbod!D68&gt;"",IF($DA$203&gt;0,$CZ$1/$DA$203*DA53,0)," ")</f>
        <v xml:space="preserve"> </v>
      </c>
      <c r="DD53" s="29" t="str">
        <f>IF(Aanbod!D68&gt;"",IF(DB53&gt;0,DC53/DB53," ")," ")</f>
        <v xml:space="preserve"> </v>
      </c>
      <c r="DF53" s="26"/>
      <c r="DG53" s="30"/>
      <c r="DH53" s="31" t="str">
        <f>IF(Aanbod!D68&gt;"",IF(EXACT(BZ53,0),IF(EXACT(AK53,0),IF(EXACT(AE53, "pB"),AH53,IF(EXACT(AE53, "Gvg"),AH53,IF(EXACT(AE53, "Gvg-A"),AH53,IF(EXACT(AE53, "Gvg-B"),AH53,0)))),0),0)," ")</f>
        <v xml:space="preserve"> </v>
      </c>
      <c r="DI53" s="31" t="str">
        <f>IF(Aanbod!D68&gt;"",IF(EXACT(BZ53,0),IF(EXACT(AK53,0),IF(EXACT(AE53, "pB"),AF53,IF(EXACT(AE53, "Gvg"),AF53,IF(EXACT(AE53, "Gvg-A"),AF53,IF(EXACT(AE53, "Gvg-B"),AF53,0)))),0),0)," ")</f>
        <v xml:space="preserve"> </v>
      </c>
      <c r="DJ53" s="31" t="str">
        <f>IF(Aanbod!D68&gt;"",IF($DH$203&gt;0,$DG$1/$DH$203*DH53,0)," ")</f>
        <v xml:space="preserve"> </v>
      </c>
      <c r="DK53" s="29" t="str">
        <f>IF(Aanbod!D68&gt;"",IF(DI53&gt;0,DJ53/DI53," ")," ")</f>
        <v xml:space="preserve"> </v>
      </c>
      <c r="DM53" s="37" t="str">
        <f>IF(Aanbod!D68&gt;"",BX53-BZ53+CQ53+CW53+DC53+DJ53," ")</f>
        <v xml:space="preserve"> </v>
      </c>
      <c r="DN53" s="35" t="str">
        <f>IF(Aanbod!D68&gt;"",IF((DM53-AF53)&gt;0,(DM53-AF53),0)," ")</f>
        <v xml:space="preserve"> </v>
      </c>
      <c r="DO53" s="35" t="str">
        <f>IF(Aanbod!D68&gt;"",IF(DN53&gt;0,(Berekening!H53+BB53+CQ53)/DM53*DN53,0)," ")</f>
        <v xml:space="preserve"> </v>
      </c>
      <c r="DP53" s="35" t="str">
        <f>IF(Aanbod!D68&gt;"",IF(DN53&gt;0,(Berekening!N53+BH53+CW53)/DM53*DN53,0)," ")</f>
        <v xml:space="preserve"> </v>
      </c>
      <c r="DQ53" s="35" t="str">
        <f>IF(Aanbod!D68&gt;"",IF(DN53&gt;0,(Berekening!T53+BN53+DC53)/DM53*DN53,0)," ")</f>
        <v xml:space="preserve"> </v>
      </c>
      <c r="DR53" s="33" t="str">
        <f>IF(Aanbod!D68&gt;"",IF(DN53&gt;0,(Berekening!AA53+BU53+DJ53)/DM53*DN53,0)," ")</f>
        <v xml:space="preserve"> </v>
      </c>
      <c r="DS53" s="35"/>
      <c r="DT53" s="38" t="str">
        <f>IF(Aanbod!D68&gt;"",ROUND((DM53-DN53),2)," ")</f>
        <v xml:space="preserve"> </v>
      </c>
      <c r="DU53" s="38" t="str">
        <f>IF(Aanbod!D68&gt;"",IF(DT53=C53,0.01,DT53),"")</f>
        <v/>
      </c>
      <c r="DV53" s="39" t="str">
        <f>IF(Aanbod!D68&gt;"",RANK(DU53,$DU$2:$DU$201) + COUNTIF($DU$2:DU53,DU53) -1," ")</f>
        <v xml:space="preserve"> </v>
      </c>
      <c r="DW53" s="35" t="str">
        <f>IF(Aanbod!D68&gt;"",IF($DV$203&lt;0,IF(DV53&lt;=ABS($DV$203),0.01,0),IF(DV53&lt;=ABS($DV$203),-0.01,0))," ")</f>
        <v xml:space="preserve"> </v>
      </c>
      <c r="DX53" s="35"/>
      <c r="DY53" s="28" t="str">
        <f>IF(Aanbod!D68&gt;"",DT53+DW53," ")</f>
        <v xml:space="preserve"> </v>
      </c>
    </row>
    <row r="54" spans="1:129" x14ac:dyDescent="0.25">
      <c r="A54" s="26" t="str">
        <f>Aanbod!A69</f>
        <v/>
      </c>
      <c r="B54" s="27" t="str">
        <f>IF(Aanbod!D69&gt;"",IF(EXACT(Aanbod!F69, "Preferent"),Aanbod!E69*2,IF(EXACT(Aanbod!F69, "Concurrent"),Aanbod!E69,0))," ")</f>
        <v xml:space="preserve"> </v>
      </c>
      <c r="C54" s="28" t="str">
        <f>IF(Aanbod!E69&gt;0,Aanbod!E69," ")</f>
        <v xml:space="preserve"> </v>
      </c>
      <c r="D54" s="5"/>
      <c r="E54" s="5"/>
      <c r="F54" s="5" t="str">
        <f>IF(Aanbod!D69&gt;"",IF(EXACT(Aanbod!D69, "pA"),Berekening!B54,IF(EXACT(Aanbod!D69, "Gvg-A"),Berekening!B54,IF(EXACT(Aanbod!D69, "Gvg"),Berekening!B54,0)))," ")</f>
        <v xml:space="preserve"> </v>
      </c>
      <c r="G54" s="5" t="str">
        <f>IF(Aanbod!D69&gt;"",IF(EXACT(Aanbod!D69, "pA"),Aanbod!E69,IF(EXACT(Aanbod!D69, "Gvg-A"),Aanbod!E69,IF(EXACT(Aanbod!D69, "Gvg"),Aanbod!E69,0)))," ")</f>
        <v xml:space="preserve"> </v>
      </c>
      <c r="H54" s="5" t="str">
        <f>IF(Aanbod!D69&gt;"",IF($F$203&gt;0,$E$1/$F$203*F54,0)," ")</f>
        <v xml:space="preserve"> </v>
      </c>
      <c r="I54" s="29" t="str">
        <f>IF(Aanbod!D69&gt;"",IF(G54&gt;0,H54/G54," ")," ")</f>
        <v xml:space="preserve"> </v>
      </c>
      <c r="J54" s="5"/>
      <c r="K54" s="5"/>
      <c r="L54" s="5" t="str">
        <f>IF(Aanbod!D69&gt;"",IF(EXACT(Aanbod!D69, "pB"),Berekening!B54,IF(EXACT(Aanbod!D69, "Gvg-B"),Berekening!B54,IF(EXACT(Aanbod!D69, "Gvg"),Berekening!B54,0)))," ")</f>
        <v xml:space="preserve"> </v>
      </c>
      <c r="M54" s="5" t="str">
        <f>IF(Aanbod!D69&gt;"",IF(EXACT(Aanbod!D69, "pB"),Aanbod!E69,IF(EXACT(Aanbod!D69, "Gvg-B"),Aanbod!E69,IF(EXACT(Aanbod!D69, "Gvg"),Aanbod!E69,0)))," ")</f>
        <v xml:space="preserve"> </v>
      </c>
      <c r="N54" s="9" t="str">
        <f>IF(Aanbod!D69&gt;"",IF($L$203&gt;0,$K$1/$L$203*L54,0)," ")</f>
        <v xml:space="preserve"> </v>
      </c>
      <c r="O54" s="10" t="str">
        <f>IF(Aanbod!D69&gt;"",IF(M54&gt;0,N54/M54," ")," ")</f>
        <v xml:space="preserve"> </v>
      </c>
      <c r="P54" s="26"/>
      <c r="Q54" s="30"/>
      <c r="R54" s="31" t="str">
        <f>IF(Aanbod!D69&gt;"",IF(EXACT(Aanbod!D69, "pA"),Berekening!B54,IF(EXACT(Aanbod!D69, "Gvg"),Berekening!B54,IF(EXACT(Aanbod!D69, "Gvg-A"),Berekening!B54,IF(EXACT(Aanbod!D69, "Gvg-B"),Berekening!B54,0))))," ")</f>
        <v xml:space="preserve"> </v>
      </c>
      <c r="S54" s="31" t="str">
        <f>IF(Aanbod!D69&gt;"",IF(EXACT(Aanbod!D69, "pA"),Aanbod!E69,IF(EXACT(Aanbod!D69, "Gvg"),Aanbod!E69,IF(EXACT(Aanbod!D69, "Gvg-A"),Aanbod!E69,IF(EXACT(Aanbod!D69, "Gvg-B"),Aanbod!E69,0))))," ")</f>
        <v xml:space="preserve"> </v>
      </c>
      <c r="T54" s="31" t="str">
        <f>IF(Aanbod!D69&gt;"",IF($R$203&gt;0,$Q$1/$R$203*R54,0)," ")</f>
        <v xml:space="preserve"> </v>
      </c>
      <c r="U54" s="29" t="str">
        <f>IF(Aanbod!D69&gt;"",IF(S54&gt;0,T54/S54," ")," ")</f>
        <v xml:space="preserve"> </v>
      </c>
      <c r="W54" s="26"/>
      <c r="X54" s="30"/>
      <c r="Y54" s="31" t="str">
        <f>IF(Aanbod!D69&gt;"",IF(EXACT(Aanbod!D69, "pB"),Berekening!B54,IF(EXACT(Aanbod!D69, "Gvg"),Berekening!B54,IF(EXACT(Aanbod!D69, "Gvg-A"),Berekening!B54,IF(EXACT(Aanbod!D69, "Gvg-B"),Berekening!B54,0))))," ")</f>
        <v xml:space="preserve"> </v>
      </c>
      <c r="Z54" s="31" t="str">
        <f>IF(Aanbod!D69&gt;"",IF(EXACT(Aanbod!D69, "pB"),Aanbod!E69,IF(EXACT(Aanbod!D69, "Gvg"),Aanbod!E69,IF(EXACT(Aanbod!D69, "Gvg-A"),Aanbod!E69,IF(EXACT(Aanbod!D69, "Gvg-B"),Aanbod!E69,0))))," ")</f>
        <v xml:space="preserve"> </v>
      </c>
      <c r="AA54" s="31" t="str">
        <f>IF(Aanbod!D69&gt;"",IF($Y$203&gt;0,$X$1/$Y$203*Y54,0)," ")</f>
        <v xml:space="preserve"> </v>
      </c>
      <c r="AB54" s="29" t="str">
        <f>IF(Aanbod!D69&gt;"",IF(Z54&gt;0,AA54/Z54," ")," ")</f>
        <v xml:space="preserve"> </v>
      </c>
      <c r="AC54" s="32"/>
      <c r="AD54" s="26" t="str">
        <f>IF(Aanbod!D69&gt;"",ROW(AE54)-1," ")</f>
        <v xml:space="preserve"> </v>
      </c>
      <c r="AE54" t="str">
        <f>IF(Aanbod!D69&gt;"",Aanbod!D69," ")</f>
        <v xml:space="preserve"> </v>
      </c>
      <c r="AF54" s="9" t="str">
        <f>IF(Aanbod!D69&gt;"",Aanbod!E69," ")</f>
        <v xml:space="preserve"> </v>
      </c>
      <c r="AG54" t="str">
        <f>IF(Aanbod!D69&gt;"",Aanbod!F69," ")</f>
        <v xml:space="preserve"> </v>
      </c>
      <c r="AH54" s="33" t="str">
        <f>IF(Aanbod!D69&gt;"",Berekening!B54," ")</f>
        <v xml:space="preserve"> </v>
      </c>
      <c r="AI54" s="34" t="str">
        <f>IF(Aanbod!D69&gt;"",Berekening!H54+Berekening!N54+Berekening!T54+Berekening!AA54," ")</f>
        <v xml:space="preserve"> </v>
      </c>
      <c r="AJ54" s="35" t="str">
        <f>IF(Aanbod!D69&gt;"",IF((AI54-AF54)&gt;0,0,(AI54-AF54))," ")</f>
        <v xml:space="preserve"> </v>
      </c>
      <c r="AK54" s="35" t="str">
        <f>IF(Aanbod!D69&gt;"",IF((AI54-AF54)&gt;0,(AI54-AF54),0)," ")</f>
        <v xml:space="preserve"> </v>
      </c>
      <c r="AL54" s="35" t="str">
        <f>IF(Aanbod!D69&gt;"",IF(AK54&gt;0,Berekening!H54/AI54*AK54,0)," ")</f>
        <v xml:space="preserve"> </v>
      </c>
      <c r="AM54" s="35" t="str">
        <f>IF(Aanbod!D69&gt;"",IF(AK54&gt;0,Berekening!N54/AI54*AK54,0)," ")</f>
        <v xml:space="preserve"> </v>
      </c>
      <c r="AN54" s="35" t="str">
        <f>IF(Aanbod!D69&gt;"",IF(AK54&gt;0,Berekening!T54/AI54*AK54,0)," ")</f>
        <v xml:space="preserve"> </v>
      </c>
      <c r="AO54" s="33" t="str">
        <f>IF(Aanbod!D69&gt;"",IF(AK54&gt;0,Berekening!AA54/AI54*AK54,0)," ")</f>
        <v xml:space="preserve"> </v>
      </c>
      <c r="AX54" s="36"/>
      <c r="AY54" s="5"/>
      <c r="AZ54" s="5" t="str">
        <f>IF(Aanbod!D69&gt;"",IF(EXACT(AK54,0),IF(EXACT(Aanbod!D69, "pA"),Berekening!B54,IF(EXACT(Aanbod!D69, "Gvg-A"),Berekening!B54,IF(EXACT(Aanbod!D69, "Gvg"),Berekening!B54,0))),0)," ")</f>
        <v xml:space="preserve"> </v>
      </c>
      <c r="BA54" s="5" t="str">
        <f>IF(Aanbod!D69&gt;"",IF(EXACT(AK54,0),IF(EXACT(Aanbod!D69, "pA"),Aanbod!E69,IF(EXACT(Aanbod!D69, "Gvg-A"),Aanbod!E69,IF(EXACT(Aanbod!D69, "Gvg"),Aanbod!E69,0))),0)," ")</f>
        <v xml:space="preserve"> </v>
      </c>
      <c r="BB54" s="5" t="str">
        <f>IF(Aanbod!D69&gt;"",IF($AZ$203&gt;0,$AY$1/$AZ$203*AZ54,0)," ")</f>
        <v xml:space="preserve"> </v>
      </c>
      <c r="BC54" s="29" t="str">
        <f>IF(Aanbod!D69&gt;"",IF(BA54&gt;0,BB54/BA54," ")," ")</f>
        <v xml:space="preserve"> </v>
      </c>
      <c r="BD54" s="5"/>
      <c r="BE54" s="5"/>
      <c r="BF54" s="5" t="str">
        <f>IF(Aanbod!D69&gt;"",IF(EXACT(AK54,0),IF(EXACT(Aanbod!D69, "pB"),Berekening!B54,IF(EXACT(Aanbod!D69, "Gvg-B"),Berekening!B54,IF(EXACT(Aanbod!D69, "Gvg"),Berekening!B54,0))),0)," ")</f>
        <v xml:space="preserve"> </v>
      </c>
      <c r="BG54" s="5" t="str">
        <f>IF(Aanbod!D69&gt;"",IF(EXACT(AK54,0),IF(EXACT(Aanbod!D69, "pB"),Aanbod!E69,IF(EXACT(Aanbod!D69, "Gvg-B"),Aanbod!E69,IF(EXACT(Aanbod!D69, "Gvg"),Aanbod!E69,0))),0)," ")</f>
        <v xml:space="preserve"> </v>
      </c>
      <c r="BH54" s="9" t="str">
        <f>IF(Aanbod!D69&gt;"",IF($BF$203&gt;0,$BE$1/$BF$203*BF54,0)," ")</f>
        <v xml:space="preserve"> </v>
      </c>
      <c r="BI54" s="10" t="str">
        <f>IF(Aanbod!D69&gt;"",IF(BG54&gt;0,BH54/BG54," ")," ")</f>
        <v xml:space="preserve"> </v>
      </c>
      <c r="BJ54" s="26"/>
      <c r="BK54" s="30"/>
      <c r="BL54" s="31" t="str">
        <f>IF(Aanbod!D69&gt;"",IF(EXACT(AK54,0),IF(EXACT(Aanbod!D69, "pA"),Berekening!B54,IF(EXACT(Aanbod!D69, "Gvg"),Berekening!B54,IF(EXACT(Aanbod!D69, "Gvg-A"),Berekening!B54,IF(EXACT(Aanbod!D69, "Gvg-B"),Berekening!B54,0)))),0)," ")</f>
        <v xml:space="preserve"> </v>
      </c>
      <c r="BM54" s="31" t="str">
        <f>IF(Aanbod!D69&gt;"",IF(EXACT(AK54,0),IF(EXACT(Aanbod!D69, "pA"),Aanbod!E69,IF(EXACT(Aanbod!D69, "Gvg"),Aanbod!E69,IF(EXACT(Aanbod!D69, "Gvg-A"),Aanbod!E69,IF(EXACT(Aanbod!D69, "Gvg-B"),Aanbod!E69,0)))),0)," ")</f>
        <v xml:space="preserve"> </v>
      </c>
      <c r="BN54" s="31" t="str">
        <f>IF(Aanbod!D69&gt;"",IF($BL$203&gt;0,$BK$1/$BL$203*BL54,0)," ")</f>
        <v xml:space="preserve"> </v>
      </c>
      <c r="BO54" s="29" t="str">
        <f>IF(Aanbod!D69&gt;"",IF(BM54&gt;0,BN54/BM54," ")," ")</f>
        <v xml:space="preserve"> </v>
      </c>
      <c r="BQ54" s="26"/>
      <c r="BR54" s="30"/>
      <c r="BS54" s="31" t="str">
        <f>IF(Aanbod!D69&gt;"",IF(EXACT(AK54,0),IF(EXACT(Aanbod!D69, "pB"),Berekening!B54,IF(EXACT(Aanbod!D69, "Gvg"),Berekening!B54,IF(EXACT(Aanbod!D69, "Gvg-A"),Berekening!B54,IF(EXACT(Aanbod!D69, "Gvg-B"),Berekening!B54,0)))),0)," ")</f>
        <v xml:space="preserve"> </v>
      </c>
      <c r="BT54" s="31" t="str">
        <f>IF(Aanbod!D69&gt;"",IF(EXACT(AK54,0),IF(EXACT(Aanbod!D69, "pB"),Aanbod!E69,IF(EXACT(Aanbod!D69, "Gvg"),Aanbod!E69,IF(EXACT(Aanbod!D69, "Gvg-A"),Aanbod!E69,IF(EXACT(Aanbod!D69, "Gvg-B"),Aanbod!E69,0)))),0)," ")</f>
        <v xml:space="preserve"> </v>
      </c>
      <c r="BU54" s="31" t="str">
        <f>IF(Aanbod!D69&gt;"",IF($BS$203&gt;0,$BR$1/$BS$203*BS54,0)," ")</f>
        <v xml:space="preserve"> </v>
      </c>
      <c r="BV54" s="29" t="str">
        <f>IF(Aanbod!D69&gt;"",IF(BT54&gt;0,BU54/BT54," ")," ")</f>
        <v xml:space="preserve"> </v>
      </c>
      <c r="BX54" s="34" t="str">
        <f>IF(Aanbod!D69&gt;"",AI54-AK54+BB54+BH54+BN54+BU54," ")</f>
        <v xml:space="preserve"> </v>
      </c>
      <c r="BY54" s="35" t="str">
        <f>IF(Aanbod!D69&gt;"",IF((BX54-AF54)&gt;0,0,(BX54-AF54))," ")</f>
        <v xml:space="preserve"> </v>
      </c>
      <c r="BZ54" s="35" t="str">
        <f>IF(Aanbod!D69&gt;"",IF((BX54-AF54)&gt;0,(BX54-AF54),0)," ")</f>
        <v xml:space="preserve"> </v>
      </c>
      <c r="CA54" s="35" t="str">
        <f>IF(Aanbod!D69&gt;"",IF(BZ54&gt;0,(Berekening!H54+BB54)/BX54*BZ54,0)," ")</f>
        <v xml:space="preserve"> </v>
      </c>
      <c r="CB54" s="35" t="str">
        <f>IF(Aanbod!D69&gt;"",IF(BZ54&gt;0,(Berekening!N54+BH54)/BX54*BZ54,0)," ")</f>
        <v xml:space="preserve"> </v>
      </c>
      <c r="CC54" s="35" t="str">
        <f>IF(Aanbod!D69&gt;"",IF(BZ54&gt;0,(Berekening!T54+BN54)/BX54*BZ54,0)," ")</f>
        <v xml:space="preserve"> </v>
      </c>
      <c r="CD54" s="33" t="str">
        <f>IF(Aanbod!D69&gt;"",IF(BZ54&gt;0,Berekening!AA54/BX54*BZ54,0)," ")</f>
        <v xml:space="preserve"> </v>
      </c>
      <c r="CE54" s="35"/>
      <c r="CM54" s="36"/>
      <c r="CN54" s="5"/>
      <c r="CO54" s="5" t="str">
        <f>IF(Aanbod!D69&gt;"",IF(EXACT(BZ54,0),IF(EXACT(AK54,0),IF(EXACT(AE54, "pA"),AH54,IF(EXACT(AE54, "Gvg-A"),AH54,IF(EXACT(AE54, "Gvg"),AH54,0))),0),0)," ")</f>
        <v xml:space="preserve"> </v>
      </c>
      <c r="CP54" s="5" t="str">
        <f>IF(Aanbod!D69&gt;"",IF(EXACT(BZ54,0),IF(EXACT(AK54,0),IF(EXACT(AE54, "pA"),AF54,IF(EXACT(AE54, "Gvg-A"),AF54,IF(EXACT(AE54, "Gvg"),AF54,0))),0),0)," ")</f>
        <v xml:space="preserve"> </v>
      </c>
      <c r="CQ54" s="5" t="str">
        <f>IF(Aanbod!D69&gt;"",IF($CO$203&gt;0,$CN$1/$CO$203*CO54,0)," ")</f>
        <v xml:space="preserve"> </v>
      </c>
      <c r="CR54" s="29" t="str">
        <f>IF(Aanbod!D69&gt;"",IF(CP54&gt;0,CQ54/CP54," ")," ")</f>
        <v xml:space="preserve"> </v>
      </c>
      <c r="CS54" s="5"/>
      <c r="CT54" s="5"/>
      <c r="CU54" s="5" t="str">
        <f>IF(Aanbod!D69&gt;"",IF(EXACT(BZ54,0),IF(EXACT(AK54,0),IF(EXACT(AE54, "pB"),AH54,IF(EXACT(AE54, "Gvg-B"),AH54,IF(EXACT(AE54, "Gvg"),AH54,0))),0),0)," ")</f>
        <v xml:space="preserve"> </v>
      </c>
      <c r="CV54" s="5" t="str">
        <f>IF(Aanbod!D69&gt;"",IF(EXACT(BZ54,0),IF(EXACT(AK54,0),IF(EXACT(AE54, "pB"),AF54,IF(EXACT(AE54, "Gvg-B"),AF54,IF(EXACT(AE54, "Gvg"),AF54,0))),0),0)," ")</f>
        <v xml:space="preserve"> </v>
      </c>
      <c r="CW54" s="9" t="str">
        <f>IF(Aanbod!D69&gt;"",IF($CU$203&gt;0,$CT$1/$CU$203*CU54,0)," ")</f>
        <v xml:space="preserve"> </v>
      </c>
      <c r="CX54" s="10" t="str">
        <f>IF(Aanbod!D69&gt;"",IF(CV54&gt;0,CW54/CV54," ")," ")</f>
        <v xml:space="preserve"> </v>
      </c>
      <c r="CY54" s="26"/>
      <c r="CZ54" s="30"/>
      <c r="DA54" s="31" t="str">
        <f>IF(Aanbod!D69&gt;"",IF(EXACT(BZ54,0),IF(EXACT(AK54,0),IF(EXACT(AE54, "pA"),AH54,IF(EXACT(AE54, "Gvg"),AH54,IF(EXACT(AE54, "Gvg-A"),AH54,IF(EXACT(AE54, "Gvg-B"),AH54,0)))),0),0)," ")</f>
        <v xml:space="preserve"> </v>
      </c>
      <c r="DB54" s="31" t="str">
        <f>IF(Aanbod!D69&gt;"",IF(EXACT(BZ54,0),IF(EXACT(AK54,0),IF(EXACT(AE54, "pA"),AF54,IF(EXACT(AE54, "Gvg"),AF54,IF(EXACT(AE54, "Gvg-A"),AF54,IF(EXACT(AE54, "Gvg-B"),AF54,0)))),0),0)," ")</f>
        <v xml:space="preserve"> </v>
      </c>
      <c r="DC54" s="31" t="str">
        <f>IF(Aanbod!D69&gt;"",IF($DA$203&gt;0,$CZ$1/$DA$203*DA54,0)," ")</f>
        <v xml:space="preserve"> </v>
      </c>
      <c r="DD54" s="29" t="str">
        <f>IF(Aanbod!D69&gt;"",IF(DB54&gt;0,DC54/DB54," ")," ")</f>
        <v xml:space="preserve"> </v>
      </c>
      <c r="DF54" s="26"/>
      <c r="DG54" s="30"/>
      <c r="DH54" s="31" t="str">
        <f>IF(Aanbod!D69&gt;"",IF(EXACT(BZ54,0),IF(EXACT(AK54,0),IF(EXACT(AE54, "pB"),AH54,IF(EXACT(AE54, "Gvg"),AH54,IF(EXACT(AE54, "Gvg-A"),AH54,IF(EXACT(AE54, "Gvg-B"),AH54,0)))),0),0)," ")</f>
        <v xml:space="preserve"> </v>
      </c>
      <c r="DI54" s="31" t="str">
        <f>IF(Aanbod!D69&gt;"",IF(EXACT(BZ54,0),IF(EXACT(AK54,0),IF(EXACT(AE54, "pB"),AF54,IF(EXACT(AE54, "Gvg"),AF54,IF(EXACT(AE54, "Gvg-A"),AF54,IF(EXACT(AE54, "Gvg-B"),AF54,0)))),0),0)," ")</f>
        <v xml:space="preserve"> </v>
      </c>
      <c r="DJ54" s="31" t="str">
        <f>IF(Aanbod!D69&gt;"",IF($DH$203&gt;0,$DG$1/$DH$203*DH54,0)," ")</f>
        <v xml:space="preserve"> </v>
      </c>
      <c r="DK54" s="29" t="str">
        <f>IF(Aanbod!D69&gt;"",IF(DI54&gt;0,DJ54/DI54," ")," ")</f>
        <v xml:space="preserve"> </v>
      </c>
      <c r="DM54" s="37" t="str">
        <f>IF(Aanbod!D69&gt;"",BX54-BZ54+CQ54+CW54+DC54+DJ54," ")</f>
        <v xml:space="preserve"> </v>
      </c>
      <c r="DN54" s="35" t="str">
        <f>IF(Aanbod!D69&gt;"",IF((DM54-AF54)&gt;0,(DM54-AF54),0)," ")</f>
        <v xml:space="preserve"> </v>
      </c>
      <c r="DO54" s="35" t="str">
        <f>IF(Aanbod!D69&gt;"",IF(DN54&gt;0,(Berekening!H54+BB54+CQ54)/DM54*DN54,0)," ")</f>
        <v xml:space="preserve"> </v>
      </c>
      <c r="DP54" s="35" t="str">
        <f>IF(Aanbod!D69&gt;"",IF(DN54&gt;0,(Berekening!N54+BH54+CW54)/DM54*DN54,0)," ")</f>
        <v xml:space="preserve"> </v>
      </c>
      <c r="DQ54" s="35" t="str">
        <f>IF(Aanbod!D69&gt;"",IF(DN54&gt;0,(Berekening!T54+BN54+DC54)/DM54*DN54,0)," ")</f>
        <v xml:space="preserve"> </v>
      </c>
      <c r="DR54" s="33" t="str">
        <f>IF(Aanbod!D69&gt;"",IF(DN54&gt;0,(Berekening!AA54+BU54+DJ54)/DM54*DN54,0)," ")</f>
        <v xml:space="preserve"> </v>
      </c>
      <c r="DS54" s="35"/>
      <c r="DT54" s="38" t="str">
        <f>IF(Aanbod!D69&gt;"",ROUND((DM54-DN54),2)," ")</f>
        <v xml:space="preserve"> </v>
      </c>
      <c r="DU54" s="38" t="str">
        <f>IF(Aanbod!D69&gt;"",IF(DT54=C54,0.01,DT54),"")</f>
        <v/>
      </c>
      <c r="DV54" s="39" t="str">
        <f>IF(Aanbod!D69&gt;"",RANK(DU54,$DU$2:$DU$201) + COUNTIF($DU$2:DU54,DU54) -1," ")</f>
        <v xml:space="preserve"> </v>
      </c>
      <c r="DW54" s="35" t="str">
        <f>IF(Aanbod!D69&gt;"",IF($DV$203&lt;0,IF(DV54&lt;=ABS($DV$203),0.01,0),IF(DV54&lt;=ABS($DV$203),-0.01,0))," ")</f>
        <v xml:space="preserve"> </v>
      </c>
      <c r="DX54" s="35"/>
      <c r="DY54" s="28" t="str">
        <f>IF(Aanbod!D69&gt;"",DT54+DW54," ")</f>
        <v xml:space="preserve"> </v>
      </c>
    </row>
    <row r="55" spans="1:129" x14ac:dyDescent="0.25">
      <c r="A55" s="26" t="str">
        <f>Aanbod!A70</f>
        <v/>
      </c>
      <c r="B55" s="27" t="str">
        <f>IF(Aanbod!D70&gt;"",IF(EXACT(Aanbod!F70, "Preferent"),Aanbod!E70*2,IF(EXACT(Aanbod!F70, "Concurrent"),Aanbod!E70,0))," ")</f>
        <v xml:space="preserve"> </v>
      </c>
      <c r="C55" s="28" t="str">
        <f>IF(Aanbod!E70&gt;0,Aanbod!E70," ")</f>
        <v xml:space="preserve"> </v>
      </c>
      <c r="D55" s="5"/>
      <c r="E55" s="5"/>
      <c r="F55" s="5" t="str">
        <f>IF(Aanbod!D70&gt;"",IF(EXACT(Aanbod!D70, "pA"),Berekening!B55,IF(EXACT(Aanbod!D70, "Gvg-A"),Berekening!B55,IF(EXACT(Aanbod!D70, "Gvg"),Berekening!B55,0)))," ")</f>
        <v xml:space="preserve"> </v>
      </c>
      <c r="G55" s="5" t="str">
        <f>IF(Aanbod!D70&gt;"",IF(EXACT(Aanbod!D70, "pA"),Aanbod!E70,IF(EXACT(Aanbod!D70, "Gvg-A"),Aanbod!E70,IF(EXACT(Aanbod!D70, "Gvg"),Aanbod!E70,0)))," ")</f>
        <v xml:space="preserve"> </v>
      </c>
      <c r="H55" s="5" t="str">
        <f>IF(Aanbod!D70&gt;"",IF($F$203&gt;0,$E$1/$F$203*F55,0)," ")</f>
        <v xml:space="preserve"> </v>
      </c>
      <c r="I55" s="29" t="str">
        <f>IF(Aanbod!D70&gt;"",IF(G55&gt;0,H55/G55," ")," ")</f>
        <v xml:space="preserve"> </v>
      </c>
      <c r="J55" s="5"/>
      <c r="K55" s="5"/>
      <c r="L55" s="5" t="str">
        <f>IF(Aanbod!D70&gt;"",IF(EXACT(Aanbod!D70, "pB"),Berekening!B55,IF(EXACT(Aanbod!D70, "Gvg-B"),Berekening!B55,IF(EXACT(Aanbod!D70, "Gvg"),Berekening!B55,0)))," ")</f>
        <v xml:space="preserve"> </v>
      </c>
      <c r="M55" s="5" t="str">
        <f>IF(Aanbod!D70&gt;"",IF(EXACT(Aanbod!D70, "pB"),Aanbod!E70,IF(EXACT(Aanbod!D70, "Gvg-B"),Aanbod!E70,IF(EXACT(Aanbod!D70, "Gvg"),Aanbod!E70,0)))," ")</f>
        <v xml:space="preserve"> </v>
      </c>
      <c r="N55" s="9" t="str">
        <f>IF(Aanbod!D70&gt;"",IF($L$203&gt;0,$K$1/$L$203*L55,0)," ")</f>
        <v xml:space="preserve"> </v>
      </c>
      <c r="O55" s="10" t="str">
        <f>IF(Aanbod!D70&gt;"",IF(M55&gt;0,N55/M55," ")," ")</f>
        <v xml:space="preserve"> </v>
      </c>
      <c r="P55" s="26"/>
      <c r="Q55" s="30"/>
      <c r="R55" s="31" t="str">
        <f>IF(Aanbod!D70&gt;"",IF(EXACT(Aanbod!D70, "pA"),Berekening!B55,IF(EXACT(Aanbod!D70, "Gvg"),Berekening!B55,IF(EXACT(Aanbod!D70, "Gvg-A"),Berekening!B55,IF(EXACT(Aanbod!D70, "Gvg-B"),Berekening!B55,0))))," ")</f>
        <v xml:space="preserve"> </v>
      </c>
      <c r="S55" s="31" t="str">
        <f>IF(Aanbod!D70&gt;"",IF(EXACT(Aanbod!D70, "pA"),Aanbod!E70,IF(EXACT(Aanbod!D70, "Gvg"),Aanbod!E70,IF(EXACT(Aanbod!D70, "Gvg-A"),Aanbod!E70,IF(EXACT(Aanbod!D70, "Gvg-B"),Aanbod!E70,0))))," ")</f>
        <v xml:space="preserve"> </v>
      </c>
      <c r="T55" s="31" t="str">
        <f>IF(Aanbod!D70&gt;"",IF($R$203&gt;0,$Q$1/$R$203*R55,0)," ")</f>
        <v xml:space="preserve"> </v>
      </c>
      <c r="U55" s="29" t="str">
        <f>IF(Aanbod!D70&gt;"",IF(S55&gt;0,T55/S55," ")," ")</f>
        <v xml:space="preserve"> </v>
      </c>
      <c r="W55" s="26"/>
      <c r="X55" s="30"/>
      <c r="Y55" s="31" t="str">
        <f>IF(Aanbod!D70&gt;"",IF(EXACT(Aanbod!D70, "pB"),Berekening!B55,IF(EXACT(Aanbod!D70, "Gvg"),Berekening!B55,IF(EXACT(Aanbod!D70, "Gvg-A"),Berekening!B55,IF(EXACT(Aanbod!D70, "Gvg-B"),Berekening!B55,0))))," ")</f>
        <v xml:space="preserve"> </v>
      </c>
      <c r="Z55" s="31" t="str">
        <f>IF(Aanbod!D70&gt;"",IF(EXACT(Aanbod!D70, "pB"),Aanbod!E70,IF(EXACT(Aanbod!D70, "Gvg"),Aanbod!E70,IF(EXACT(Aanbod!D70, "Gvg-A"),Aanbod!E70,IF(EXACT(Aanbod!D70, "Gvg-B"),Aanbod!E70,0))))," ")</f>
        <v xml:space="preserve"> </v>
      </c>
      <c r="AA55" s="31" t="str">
        <f>IF(Aanbod!D70&gt;"",IF($Y$203&gt;0,$X$1/$Y$203*Y55,0)," ")</f>
        <v xml:space="preserve"> </v>
      </c>
      <c r="AB55" s="29" t="str">
        <f>IF(Aanbod!D70&gt;"",IF(Z55&gt;0,AA55/Z55," ")," ")</f>
        <v xml:space="preserve"> </v>
      </c>
      <c r="AC55" s="32"/>
      <c r="AD55" s="26" t="str">
        <f>IF(Aanbod!D70&gt;"",ROW(AE55)-1," ")</f>
        <v xml:space="preserve"> </v>
      </c>
      <c r="AE55" t="str">
        <f>IF(Aanbod!D70&gt;"",Aanbod!D70," ")</f>
        <v xml:space="preserve"> </v>
      </c>
      <c r="AF55" s="9" t="str">
        <f>IF(Aanbod!D70&gt;"",Aanbod!E70," ")</f>
        <v xml:space="preserve"> </v>
      </c>
      <c r="AG55" t="str">
        <f>IF(Aanbod!D70&gt;"",Aanbod!F70," ")</f>
        <v xml:space="preserve"> </v>
      </c>
      <c r="AH55" s="33" t="str">
        <f>IF(Aanbod!D70&gt;"",Berekening!B55," ")</f>
        <v xml:space="preserve"> </v>
      </c>
      <c r="AI55" s="34" t="str">
        <f>IF(Aanbod!D70&gt;"",Berekening!H55+Berekening!N55+Berekening!T55+Berekening!AA55," ")</f>
        <v xml:space="preserve"> </v>
      </c>
      <c r="AJ55" s="35" t="str">
        <f>IF(Aanbod!D70&gt;"",IF((AI55-AF55)&gt;0,0,(AI55-AF55))," ")</f>
        <v xml:space="preserve"> </v>
      </c>
      <c r="AK55" s="35" t="str">
        <f>IF(Aanbod!D70&gt;"",IF((AI55-AF55)&gt;0,(AI55-AF55),0)," ")</f>
        <v xml:space="preserve"> </v>
      </c>
      <c r="AL55" s="35" t="str">
        <f>IF(Aanbod!D70&gt;"",IF(AK55&gt;0,Berekening!H55/AI55*AK55,0)," ")</f>
        <v xml:space="preserve"> </v>
      </c>
      <c r="AM55" s="35" t="str">
        <f>IF(Aanbod!D70&gt;"",IF(AK55&gt;0,Berekening!N55/AI55*AK55,0)," ")</f>
        <v xml:space="preserve"> </v>
      </c>
      <c r="AN55" s="35" t="str">
        <f>IF(Aanbod!D70&gt;"",IF(AK55&gt;0,Berekening!T55/AI55*AK55,0)," ")</f>
        <v xml:space="preserve"> </v>
      </c>
      <c r="AO55" s="33" t="str">
        <f>IF(Aanbod!D70&gt;"",IF(AK55&gt;0,Berekening!AA55/AI55*AK55,0)," ")</f>
        <v xml:space="preserve"> </v>
      </c>
      <c r="AX55" s="36"/>
      <c r="AY55" s="5"/>
      <c r="AZ55" s="5" t="str">
        <f>IF(Aanbod!D70&gt;"",IF(EXACT(AK55,0),IF(EXACT(Aanbod!D70, "pA"),Berekening!B55,IF(EXACT(Aanbod!D70, "Gvg-A"),Berekening!B55,IF(EXACT(Aanbod!D70, "Gvg"),Berekening!B55,0))),0)," ")</f>
        <v xml:space="preserve"> </v>
      </c>
      <c r="BA55" s="5" t="str">
        <f>IF(Aanbod!D70&gt;"",IF(EXACT(AK55,0),IF(EXACT(Aanbod!D70, "pA"),Aanbod!E70,IF(EXACT(Aanbod!D70, "Gvg-A"),Aanbod!E70,IF(EXACT(Aanbod!D70, "Gvg"),Aanbod!E70,0))),0)," ")</f>
        <v xml:space="preserve"> </v>
      </c>
      <c r="BB55" s="5" t="str">
        <f>IF(Aanbod!D70&gt;"",IF($AZ$203&gt;0,$AY$1/$AZ$203*AZ55,0)," ")</f>
        <v xml:space="preserve"> </v>
      </c>
      <c r="BC55" s="29" t="str">
        <f>IF(Aanbod!D70&gt;"",IF(BA55&gt;0,BB55/BA55," ")," ")</f>
        <v xml:space="preserve"> </v>
      </c>
      <c r="BD55" s="5"/>
      <c r="BE55" s="5"/>
      <c r="BF55" s="5" t="str">
        <f>IF(Aanbod!D70&gt;"",IF(EXACT(AK55,0),IF(EXACT(Aanbod!D70, "pB"),Berekening!B55,IF(EXACT(Aanbod!D70, "Gvg-B"),Berekening!B55,IF(EXACT(Aanbod!D70, "Gvg"),Berekening!B55,0))),0)," ")</f>
        <v xml:space="preserve"> </v>
      </c>
      <c r="BG55" s="5" t="str">
        <f>IF(Aanbod!D70&gt;"",IF(EXACT(AK55,0),IF(EXACT(Aanbod!D70, "pB"),Aanbod!E70,IF(EXACT(Aanbod!D70, "Gvg-B"),Aanbod!E70,IF(EXACT(Aanbod!D70, "Gvg"),Aanbod!E70,0))),0)," ")</f>
        <v xml:space="preserve"> </v>
      </c>
      <c r="BH55" s="9" t="str">
        <f>IF(Aanbod!D70&gt;"",IF($BF$203&gt;0,$BE$1/$BF$203*BF55,0)," ")</f>
        <v xml:space="preserve"> </v>
      </c>
      <c r="BI55" s="10" t="str">
        <f>IF(Aanbod!D70&gt;"",IF(BG55&gt;0,BH55/BG55," ")," ")</f>
        <v xml:space="preserve"> </v>
      </c>
      <c r="BJ55" s="26"/>
      <c r="BK55" s="30"/>
      <c r="BL55" s="31" t="str">
        <f>IF(Aanbod!D70&gt;"",IF(EXACT(AK55,0),IF(EXACT(Aanbod!D70, "pA"),Berekening!B55,IF(EXACT(Aanbod!D70, "Gvg"),Berekening!B55,IF(EXACT(Aanbod!D70, "Gvg-A"),Berekening!B55,IF(EXACT(Aanbod!D70, "Gvg-B"),Berekening!B55,0)))),0)," ")</f>
        <v xml:space="preserve"> </v>
      </c>
      <c r="BM55" s="31" t="str">
        <f>IF(Aanbod!D70&gt;"",IF(EXACT(AK55,0),IF(EXACT(Aanbod!D70, "pA"),Aanbod!E70,IF(EXACT(Aanbod!D70, "Gvg"),Aanbod!E70,IF(EXACT(Aanbod!D70, "Gvg-A"),Aanbod!E70,IF(EXACT(Aanbod!D70, "Gvg-B"),Aanbod!E70,0)))),0)," ")</f>
        <v xml:space="preserve"> </v>
      </c>
      <c r="BN55" s="31" t="str">
        <f>IF(Aanbod!D70&gt;"",IF($BL$203&gt;0,$BK$1/$BL$203*BL55,0)," ")</f>
        <v xml:space="preserve"> </v>
      </c>
      <c r="BO55" s="29" t="str">
        <f>IF(Aanbod!D70&gt;"",IF(BM55&gt;0,BN55/BM55," ")," ")</f>
        <v xml:space="preserve"> </v>
      </c>
      <c r="BQ55" s="26"/>
      <c r="BR55" s="30"/>
      <c r="BS55" s="31" t="str">
        <f>IF(Aanbod!D70&gt;"",IF(EXACT(AK55,0),IF(EXACT(Aanbod!D70, "pB"),Berekening!B55,IF(EXACT(Aanbod!D70, "Gvg"),Berekening!B55,IF(EXACT(Aanbod!D70, "Gvg-A"),Berekening!B55,IF(EXACT(Aanbod!D70, "Gvg-B"),Berekening!B55,0)))),0)," ")</f>
        <v xml:space="preserve"> </v>
      </c>
      <c r="BT55" s="31" t="str">
        <f>IF(Aanbod!D70&gt;"",IF(EXACT(AK55,0),IF(EXACT(Aanbod!D70, "pB"),Aanbod!E70,IF(EXACT(Aanbod!D70, "Gvg"),Aanbod!E70,IF(EXACT(Aanbod!D70, "Gvg-A"),Aanbod!E70,IF(EXACT(Aanbod!D70, "Gvg-B"),Aanbod!E70,0)))),0)," ")</f>
        <v xml:space="preserve"> </v>
      </c>
      <c r="BU55" s="31" t="str">
        <f>IF(Aanbod!D70&gt;"",IF($BS$203&gt;0,$BR$1/$BS$203*BS55,0)," ")</f>
        <v xml:space="preserve"> </v>
      </c>
      <c r="BV55" s="29" t="str">
        <f>IF(Aanbod!D70&gt;"",IF(BT55&gt;0,BU55/BT55," ")," ")</f>
        <v xml:space="preserve"> </v>
      </c>
      <c r="BX55" s="34" t="str">
        <f>IF(Aanbod!D70&gt;"",AI55-AK55+BB55+BH55+BN55+BU55," ")</f>
        <v xml:space="preserve"> </v>
      </c>
      <c r="BY55" s="35" t="str">
        <f>IF(Aanbod!D70&gt;"",IF((BX55-AF55)&gt;0,0,(BX55-AF55))," ")</f>
        <v xml:space="preserve"> </v>
      </c>
      <c r="BZ55" s="35" t="str">
        <f>IF(Aanbod!D70&gt;"",IF((BX55-AF55)&gt;0,(BX55-AF55),0)," ")</f>
        <v xml:space="preserve"> </v>
      </c>
      <c r="CA55" s="35" t="str">
        <f>IF(Aanbod!D70&gt;"",IF(BZ55&gt;0,(Berekening!H55+BB55)/BX55*BZ55,0)," ")</f>
        <v xml:space="preserve"> </v>
      </c>
      <c r="CB55" s="35" t="str">
        <f>IF(Aanbod!D70&gt;"",IF(BZ55&gt;0,(Berekening!N55+BH55)/BX55*BZ55,0)," ")</f>
        <v xml:space="preserve"> </v>
      </c>
      <c r="CC55" s="35" t="str">
        <f>IF(Aanbod!D70&gt;"",IF(BZ55&gt;0,(Berekening!T55+BN55)/BX55*BZ55,0)," ")</f>
        <v xml:space="preserve"> </v>
      </c>
      <c r="CD55" s="33" t="str">
        <f>IF(Aanbod!D70&gt;"",IF(BZ55&gt;0,Berekening!AA55/BX55*BZ55,0)," ")</f>
        <v xml:space="preserve"> </v>
      </c>
      <c r="CE55" s="35"/>
      <c r="CM55" s="36"/>
      <c r="CN55" s="5"/>
      <c r="CO55" s="5" t="str">
        <f>IF(Aanbod!D70&gt;"",IF(EXACT(BZ55,0),IF(EXACT(AK55,0),IF(EXACT(AE55, "pA"),AH55,IF(EXACT(AE55, "Gvg-A"),AH55,IF(EXACT(AE55, "Gvg"),AH55,0))),0),0)," ")</f>
        <v xml:space="preserve"> </v>
      </c>
      <c r="CP55" s="5" t="str">
        <f>IF(Aanbod!D70&gt;"",IF(EXACT(BZ55,0),IF(EXACT(AK55,0),IF(EXACT(AE55, "pA"),AF55,IF(EXACT(AE55, "Gvg-A"),AF55,IF(EXACT(AE55, "Gvg"),AF55,0))),0),0)," ")</f>
        <v xml:space="preserve"> </v>
      </c>
      <c r="CQ55" s="5" t="str">
        <f>IF(Aanbod!D70&gt;"",IF($CO$203&gt;0,$CN$1/$CO$203*CO55,0)," ")</f>
        <v xml:space="preserve"> </v>
      </c>
      <c r="CR55" s="29" t="str">
        <f>IF(Aanbod!D70&gt;"",IF(CP55&gt;0,CQ55/CP55," ")," ")</f>
        <v xml:space="preserve"> </v>
      </c>
      <c r="CS55" s="5"/>
      <c r="CT55" s="5"/>
      <c r="CU55" s="5" t="str">
        <f>IF(Aanbod!D70&gt;"",IF(EXACT(BZ55,0),IF(EXACT(AK55,0),IF(EXACT(AE55, "pB"),AH55,IF(EXACT(AE55, "Gvg-B"),AH55,IF(EXACT(AE55, "Gvg"),AH55,0))),0),0)," ")</f>
        <v xml:space="preserve"> </v>
      </c>
      <c r="CV55" s="5" t="str">
        <f>IF(Aanbod!D70&gt;"",IF(EXACT(BZ55,0),IF(EXACT(AK55,0),IF(EXACT(AE55, "pB"),AF55,IF(EXACT(AE55, "Gvg-B"),AF55,IF(EXACT(AE55, "Gvg"),AF55,0))),0),0)," ")</f>
        <v xml:space="preserve"> </v>
      </c>
      <c r="CW55" s="9" t="str">
        <f>IF(Aanbod!D70&gt;"",IF($CU$203&gt;0,$CT$1/$CU$203*CU55,0)," ")</f>
        <v xml:space="preserve"> </v>
      </c>
      <c r="CX55" s="10" t="str">
        <f>IF(Aanbod!D70&gt;"",IF(CV55&gt;0,CW55/CV55," ")," ")</f>
        <v xml:space="preserve"> </v>
      </c>
      <c r="CY55" s="26"/>
      <c r="CZ55" s="30"/>
      <c r="DA55" s="31" t="str">
        <f>IF(Aanbod!D70&gt;"",IF(EXACT(BZ55,0),IF(EXACT(AK55,0),IF(EXACT(AE55, "pA"),AH55,IF(EXACT(AE55, "Gvg"),AH55,IF(EXACT(AE55, "Gvg-A"),AH55,IF(EXACT(AE55, "Gvg-B"),AH55,0)))),0),0)," ")</f>
        <v xml:space="preserve"> </v>
      </c>
      <c r="DB55" s="31" t="str">
        <f>IF(Aanbod!D70&gt;"",IF(EXACT(BZ55,0),IF(EXACT(AK55,0),IF(EXACT(AE55, "pA"),AF55,IF(EXACT(AE55, "Gvg"),AF55,IF(EXACT(AE55, "Gvg-A"),AF55,IF(EXACT(AE55, "Gvg-B"),AF55,0)))),0),0)," ")</f>
        <v xml:space="preserve"> </v>
      </c>
      <c r="DC55" s="31" t="str">
        <f>IF(Aanbod!D70&gt;"",IF($DA$203&gt;0,$CZ$1/$DA$203*DA55,0)," ")</f>
        <v xml:space="preserve"> </v>
      </c>
      <c r="DD55" s="29" t="str">
        <f>IF(Aanbod!D70&gt;"",IF(DB55&gt;0,DC55/DB55," ")," ")</f>
        <v xml:space="preserve"> </v>
      </c>
      <c r="DF55" s="26"/>
      <c r="DG55" s="30"/>
      <c r="DH55" s="31" t="str">
        <f>IF(Aanbod!D70&gt;"",IF(EXACT(BZ55,0),IF(EXACT(AK55,0),IF(EXACT(AE55, "pB"),AH55,IF(EXACT(AE55, "Gvg"),AH55,IF(EXACT(AE55, "Gvg-A"),AH55,IF(EXACT(AE55, "Gvg-B"),AH55,0)))),0),0)," ")</f>
        <v xml:space="preserve"> </v>
      </c>
      <c r="DI55" s="31" t="str">
        <f>IF(Aanbod!D70&gt;"",IF(EXACT(BZ55,0),IF(EXACT(AK55,0),IF(EXACT(AE55, "pB"),AF55,IF(EXACT(AE55, "Gvg"),AF55,IF(EXACT(AE55, "Gvg-A"),AF55,IF(EXACT(AE55, "Gvg-B"),AF55,0)))),0),0)," ")</f>
        <v xml:space="preserve"> </v>
      </c>
      <c r="DJ55" s="31" t="str">
        <f>IF(Aanbod!D70&gt;"",IF($DH$203&gt;0,$DG$1/$DH$203*DH55,0)," ")</f>
        <v xml:space="preserve"> </v>
      </c>
      <c r="DK55" s="29" t="str">
        <f>IF(Aanbod!D70&gt;"",IF(DI55&gt;0,DJ55/DI55," ")," ")</f>
        <v xml:space="preserve"> </v>
      </c>
      <c r="DM55" s="37" t="str">
        <f>IF(Aanbod!D70&gt;"",BX55-BZ55+CQ55+CW55+DC55+DJ55," ")</f>
        <v xml:space="preserve"> </v>
      </c>
      <c r="DN55" s="35" t="str">
        <f>IF(Aanbod!D70&gt;"",IF((DM55-AF55)&gt;0,(DM55-AF55),0)," ")</f>
        <v xml:space="preserve"> </v>
      </c>
      <c r="DO55" s="35" t="str">
        <f>IF(Aanbod!D70&gt;"",IF(DN55&gt;0,(Berekening!H55+BB55+CQ55)/DM55*DN55,0)," ")</f>
        <v xml:space="preserve"> </v>
      </c>
      <c r="DP55" s="35" t="str">
        <f>IF(Aanbod!D70&gt;"",IF(DN55&gt;0,(Berekening!N55+BH55+CW55)/DM55*DN55,0)," ")</f>
        <v xml:space="preserve"> </v>
      </c>
      <c r="DQ55" s="35" t="str">
        <f>IF(Aanbod!D70&gt;"",IF(DN55&gt;0,(Berekening!T55+BN55+DC55)/DM55*DN55,0)," ")</f>
        <v xml:space="preserve"> </v>
      </c>
      <c r="DR55" s="33" t="str">
        <f>IF(Aanbod!D70&gt;"",IF(DN55&gt;0,(Berekening!AA55+BU55+DJ55)/DM55*DN55,0)," ")</f>
        <v xml:space="preserve"> </v>
      </c>
      <c r="DS55" s="35"/>
      <c r="DT55" s="38" t="str">
        <f>IF(Aanbod!D70&gt;"",ROUND((DM55-DN55),2)," ")</f>
        <v xml:space="preserve"> </v>
      </c>
      <c r="DU55" s="38" t="str">
        <f>IF(Aanbod!D70&gt;"",IF(DT55=C55,0.01,DT55),"")</f>
        <v/>
      </c>
      <c r="DV55" s="39" t="str">
        <f>IF(Aanbod!D70&gt;"",RANK(DU55,$DU$2:$DU$201) + COUNTIF($DU$2:DU55,DU55) -1," ")</f>
        <v xml:space="preserve"> </v>
      </c>
      <c r="DW55" s="35" t="str">
        <f>IF(Aanbod!D70&gt;"",IF($DV$203&lt;0,IF(DV55&lt;=ABS($DV$203),0.01,0),IF(DV55&lt;=ABS($DV$203),-0.01,0))," ")</f>
        <v xml:space="preserve"> </v>
      </c>
      <c r="DX55" s="35"/>
      <c r="DY55" s="28" t="str">
        <f>IF(Aanbod!D70&gt;"",DT55+DW55," ")</f>
        <v xml:space="preserve"> </v>
      </c>
    </row>
    <row r="56" spans="1:129" x14ac:dyDescent="0.25">
      <c r="A56" s="26" t="str">
        <f>Aanbod!A71</f>
        <v/>
      </c>
      <c r="B56" s="27" t="str">
        <f>IF(Aanbod!D71&gt;"",IF(EXACT(Aanbod!F71, "Preferent"),Aanbod!E71*2,IF(EXACT(Aanbod!F71, "Concurrent"),Aanbod!E71,0))," ")</f>
        <v xml:space="preserve"> </v>
      </c>
      <c r="C56" s="28" t="str">
        <f>IF(Aanbod!E71&gt;0,Aanbod!E71," ")</f>
        <v xml:space="preserve"> </v>
      </c>
      <c r="D56" s="5"/>
      <c r="E56" s="5"/>
      <c r="F56" s="5" t="str">
        <f>IF(Aanbod!D71&gt;"",IF(EXACT(Aanbod!D71, "pA"),Berekening!B56,IF(EXACT(Aanbod!D71, "Gvg-A"),Berekening!B56,IF(EXACT(Aanbod!D71, "Gvg"),Berekening!B56,0)))," ")</f>
        <v xml:space="preserve"> </v>
      </c>
      <c r="G56" s="5" t="str">
        <f>IF(Aanbod!D71&gt;"",IF(EXACT(Aanbod!D71, "pA"),Aanbod!E71,IF(EXACT(Aanbod!D71, "Gvg-A"),Aanbod!E71,IF(EXACT(Aanbod!D71, "Gvg"),Aanbod!E71,0)))," ")</f>
        <v xml:space="preserve"> </v>
      </c>
      <c r="H56" s="5" t="str">
        <f>IF(Aanbod!D71&gt;"",IF($F$203&gt;0,$E$1/$F$203*F56,0)," ")</f>
        <v xml:space="preserve"> </v>
      </c>
      <c r="I56" s="29" t="str">
        <f>IF(Aanbod!D71&gt;"",IF(G56&gt;0,H56/G56," ")," ")</f>
        <v xml:space="preserve"> </v>
      </c>
      <c r="J56" s="5"/>
      <c r="K56" s="5"/>
      <c r="L56" s="5" t="str">
        <f>IF(Aanbod!D71&gt;"",IF(EXACT(Aanbod!D71, "pB"),Berekening!B56,IF(EXACT(Aanbod!D71, "Gvg-B"),Berekening!B56,IF(EXACT(Aanbod!D71, "Gvg"),Berekening!B56,0)))," ")</f>
        <v xml:space="preserve"> </v>
      </c>
      <c r="M56" s="5" t="str">
        <f>IF(Aanbod!D71&gt;"",IF(EXACT(Aanbod!D71, "pB"),Aanbod!E71,IF(EXACT(Aanbod!D71, "Gvg-B"),Aanbod!E71,IF(EXACT(Aanbod!D71, "Gvg"),Aanbod!E71,0)))," ")</f>
        <v xml:space="preserve"> </v>
      </c>
      <c r="N56" s="9" t="str">
        <f>IF(Aanbod!D71&gt;"",IF($L$203&gt;0,$K$1/$L$203*L56,0)," ")</f>
        <v xml:space="preserve"> </v>
      </c>
      <c r="O56" s="10" t="str">
        <f>IF(Aanbod!D71&gt;"",IF(M56&gt;0,N56/M56," ")," ")</f>
        <v xml:space="preserve"> </v>
      </c>
      <c r="P56" s="26"/>
      <c r="Q56" s="30"/>
      <c r="R56" s="31" t="str">
        <f>IF(Aanbod!D71&gt;"",IF(EXACT(Aanbod!D71, "pA"),Berekening!B56,IF(EXACT(Aanbod!D71, "Gvg"),Berekening!B56,IF(EXACT(Aanbod!D71, "Gvg-A"),Berekening!B56,IF(EXACT(Aanbod!D71, "Gvg-B"),Berekening!B56,0))))," ")</f>
        <v xml:space="preserve"> </v>
      </c>
      <c r="S56" s="31" t="str">
        <f>IF(Aanbod!D71&gt;"",IF(EXACT(Aanbod!D71, "pA"),Aanbod!E71,IF(EXACT(Aanbod!D71, "Gvg"),Aanbod!E71,IF(EXACT(Aanbod!D71, "Gvg-A"),Aanbod!E71,IF(EXACT(Aanbod!D71, "Gvg-B"),Aanbod!E71,0))))," ")</f>
        <v xml:space="preserve"> </v>
      </c>
      <c r="T56" s="31" t="str">
        <f>IF(Aanbod!D71&gt;"",IF($R$203&gt;0,$Q$1/$R$203*R56,0)," ")</f>
        <v xml:space="preserve"> </v>
      </c>
      <c r="U56" s="29" t="str">
        <f>IF(Aanbod!D71&gt;"",IF(S56&gt;0,T56/S56," ")," ")</f>
        <v xml:space="preserve"> </v>
      </c>
      <c r="W56" s="26"/>
      <c r="X56" s="30"/>
      <c r="Y56" s="31" t="str">
        <f>IF(Aanbod!D71&gt;"",IF(EXACT(Aanbod!D71, "pB"),Berekening!B56,IF(EXACT(Aanbod!D71, "Gvg"),Berekening!B56,IF(EXACT(Aanbod!D71, "Gvg-A"),Berekening!B56,IF(EXACT(Aanbod!D71, "Gvg-B"),Berekening!B56,0))))," ")</f>
        <v xml:space="preserve"> </v>
      </c>
      <c r="Z56" s="31" t="str">
        <f>IF(Aanbod!D71&gt;"",IF(EXACT(Aanbod!D71, "pB"),Aanbod!E71,IF(EXACT(Aanbod!D71, "Gvg"),Aanbod!E71,IF(EXACT(Aanbod!D71, "Gvg-A"),Aanbod!E71,IF(EXACT(Aanbod!D71, "Gvg-B"),Aanbod!E71,0))))," ")</f>
        <v xml:space="preserve"> </v>
      </c>
      <c r="AA56" s="31" t="str">
        <f>IF(Aanbod!D71&gt;"",IF($Y$203&gt;0,$X$1/$Y$203*Y56,0)," ")</f>
        <v xml:space="preserve"> </v>
      </c>
      <c r="AB56" s="29" t="str">
        <f>IF(Aanbod!D71&gt;"",IF(Z56&gt;0,AA56/Z56," ")," ")</f>
        <v xml:space="preserve"> </v>
      </c>
      <c r="AC56" s="32"/>
      <c r="AD56" s="26" t="str">
        <f>IF(Aanbod!D71&gt;"",ROW(AE56)-1," ")</f>
        <v xml:space="preserve"> </v>
      </c>
      <c r="AE56" t="str">
        <f>IF(Aanbod!D71&gt;"",Aanbod!D71," ")</f>
        <v xml:space="preserve"> </v>
      </c>
      <c r="AF56" s="9" t="str">
        <f>IF(Aanbod!D71&gt;"",Aanbod!E71," ")</f>
        <v xml:space="preserve"> </v>
      </c>
      <c r="AG56" t="str">
        <f>IF(Aanbod!D71&gt;"",Aanbod!F71," ")</f>
        <v xml:space="preserve"> </v>
      </c>
      <c r="AH56" s="33" t="str">
        <f>IF(Aanbod!D71&gt;"",Berekening!B56," ")</f>
        <v xml:space="preserve"> </v>
      </c>
      <c r="AI56" s="34" t="str">
        <f>IF(Aanbod!D71&gt;"",Berekening!H56+Berekening!N56+Berekening!T56+Berekening!AA56," ")</f>
        <v xml:space="preserve"> </v>
      </c>
      <c r="AJ56" s="35" t="str">
        <f>IF(Aanbod!D71&gt;"",IF((AI56-AF56)&gt;0,0,(AI56-AF56))," ")</f>
        <v xml:space="preserve"> </v>
      </c>
      <c r="AK56" s="35" t="str">
        <f>IF(Aanbod!D71&gt;"",IF((AI56-AF56)&gt;0,(AI56-AF56),0)," ")</f>
        <v xml:space="preserve"> </v>
      </c>
      <c r="AL56" s="35" t="str">
        <f>IF(Aanbod!D71&gt;"",IF(AK56&gt;0,Berekening!H56/AI56*AK56,0)," ")</f>
        <v xml:space="preserve"> </v>
      </c>
      <c r="AM56" s="35" t="str">
        <f>IF(Aanbod!D71&gt;"",IF(AK56&gt;0,Berekening!N56/AI56*AK56,0)," ")</f>
        <v xml:space="preserve"> </v>
      </c>
      <c r="AN56" s="35" t="str">
        <f>IF(Aanbod!D71&gt;"",IF(AK56&gt;0,Berekening!T56/AI56*AK56,0)," ")</f>
        <v xml:space="preserve"> </v>
      </c>
      <c r="AO56" s="33" t="str">
        <f>IF(Aanbod!D71&gt;"",IF(AK56&gt;0,Berekening!AA56/AI56*AK56,0)," ")</f>
        <v xml:space="preserve"> </v>
      </c>
      <c r="AX56" s="36"/>
      <c r="AY56" s="5"/>
      <c r="AZ56" s="5" t="str">
        <f>IF(Aanbod!D71&gt;"",IF(EXACT(AK56,0),IF(EXACT(Aanbod!D71, "pA"),Berekening!B56,IF(EXACT(Aanbod!D71, "Gvg-A"),Berekening!B56,IF(EXACT(Aanbod!D71, "Gvg"),Berekening!B56,0))),0)," ")</f>
        <v xml:space="preserve"> </v>
      </c>
      <c r="BA56" s="5" t="str">
        <f>IF(Aanbod!D71&gt;"",IF(EXACT(AK56,0),IF(EXACT(Aanbod!D71, "pA"),Aanbod!E71,IF(EXACT(Aanbod!D71, "Gvg-A"),Aanbod!E71,IF(EXACT(Aanbod!D71, "Gvg"),Aanbod!E71,0))),0)," ")</f>
        <v xml:space="preserve"> </v>
      </c>
      <c r="BB56" s="5" t="str">
        <f>IF(Aanbod!D71&gt;"",IF($AZ$203&gt;0,$AY$1/$AZ$203*AZ56,0)," ")</f>
        <v xml:space="preserve"> </v>
      </c>
      <c r="BC56" s="29" t="str">
        <f>IF(Aanbod!D71&gt;"",IF(BA56&gt;0,BB56/BA56," ")," ")</f>
        <v xml:space="preserve"> </v>
      </c>
      <c r="BD56" s="5"/>
      <c r="BE56" s="5"/>
      <c r="BF56" s="5" t="str">
        <f>IF(Aanbod!D71&gt;"",IF(EXACT(AK56,0),IF(EXACT(Aanbod!D71, "pB"),Berekening!B56,IF(EXACT(Aanbod!D71, "Gvg-B"),Berekening!B56,IF(EXACT(Aanbod!D71, "Gvg"),Berekening!B56,0))),0)," ")</f>
        <v xml:space="preserve"> </v>
      </c>
      <c r="BG56" s="5" t="str">
        <f>IF(Aanbod!D71&gt;"",IF(EXACT(AK56,0),IF(EXACT(Aanbod!D71, "pB"),Aanbod!E71,IF(EXACT(Aanbod!D71, "Gvg-B"),Aanbod!E71,IF(EXACT(Aanbod!D71, "Gvg"),Aanbod!E71,0))),0)," ")</f>
        <v xml:space="preserve"> </v>
      </c>
      <c r="BH56" s="9" t="str">
        <f>IF(Aanbod!D71&gt;"",IF($BF$203&gt;0,$BE$1/$BF$203*BF56,0)," ")</f>
        <v xml:space="preserve"> </v>
      </c>
      <c r="BI56" s="10" t="str">
        <f>IF(Aanbod!D71&gt;"",IF(BG56&gt;0,BH56/BG56," ")," ")</f>
        <v xml:space="preserve"> </v>
      </c>
      <c r="BJ56" s="26"/>
      <c r="BK56" s="30"/>
      <c r="BL56" s="31" t="str">
        <f>IF(Aanbod!D71&gt;"",IF(EXACT(AK56,0),IF(EXACT(Aanbod!D71, "pA"),Berekening!B56,IF(EXACT(Aanbod!D71, "Gvg"),Berekening!B56,IF(EXACT(Aanbod!D71, "Gvg-A"),Berekening!B56,IF(EXACT(Aanbod!D71, "Gvg-B"),Berekening!B56,0)))),0)," ")</f>
        <v xml:space="preserve"> </v>
      </c>
      <c r="BM56" s="31" t="str">
        <f>IF(Aanbod!D71&gt;"",IF(EXACT(AK56,0),IF(EXACT(Aanbod!D71, "pA"),Aanbod!E71,IF(EXACT(Aanbod!D71, "Gvg"),Aanbod!E71,IF(EXACT(Aanbod!D71, "Gvg-A"),Aanbod!E71,IF(EXACT(Aanbod!D71, "Gvg-B"),Aanbod!E71,0)))),0)," ")</f>
        <v xml:space="preserve"> </v>
      </c>
      <c r="BN56" s="31" t="str">
        <f>IF(Aanbod!D71&gt;"",IF($BL$203&gt;0,$BK$1/$BL$203*BL56,0)," ")</f>
        <v xml:space="preserve"> </v>
      </c>
      <c r="BO56" s="29" t="str">
        <f>IF(Aanbod!D71&gt;"",IF(BM56&gt;0,BN56/BM56," ")," ")</f>
        <v xml:space="preserve"> </v>
      </c>
      <c r="BQ56" s="26"/>
      <c r="BR56" s="30"/>
      <c r="BS56" s="31" t="str">
        <f>IF(Aanbod!D71&gt;"",IF(EXACT(AK56,0),IF(EXACT(Aanbod!D71, "pB"),Berekening!B56,IF(EXACT(Aanbod!D71, "Gvg"),Berekening!B56,IF(EXACT(Aanbod!D71, "Gvg-A"),Berekening!B56,IF(EXACT(Aanbod!D71, "Gvg-B"),Berekening!B56,0)))),0)," ")</f>
        <v xml:space="preserve"> </v>
      </c>
      <c r="BT56" s="31" t="str">
        <f>IF(Aanbod!D71&gt;"",IF(EXACT(AK56,0),IF(EXACT(Aanbod!D71, "pB"),Aanbod!E71,IF(EXACT(Aanbod!D71, "Gvg"),Aanbod!E71,IF(EXACT(Aanbod!D71, "Gvg-A"),Aanbod!E71,IF(EXACT(Aanbod!D71, "Gvg-B"),Aanbod!E71,0)))),0)," ")</f>
        <v xml:space="preserve"> </v>
      </c>
      <c r="BU56" s="31" t="str">
        <f>IF(Aanbod!D71&gt;"",IF($BS$203&gt;0,$BR$1/$BS$203*BS56,0)," ")</f>
        <v xml:space="preserve"> </v>
      </c>
      <c r="BV56" s="29" t="str">
        <f>IF(Aanbod!D71&gt;"",IF(BT56&gt;0,BU56/BT56," ")," ")</f>
        <v xml:space="preserve"> </v>
      </c>
      <c r="BX56" s="34" t="str">
        <f>IF(Aanbod!D71&gt;"",AI56-AK56+BB56+BH56+BN56+BU56," ")</f>
        <v xml:space="preserve"> </v>
      </c>
      <c r="BY56" s="35" t="str">
        <f>IF(Aanbod!D71&gt;"",IF((BX56-AF56)&gt;0,0,(BX56-AF56))," ")</f>
        <v xml:space="preserve"> </v>
      </c>
      <c r="BZ56" s="35" t="str">
        <f>IF(Aanbod!D71&gt;"",IF((BX56-AF56)&gt;0,(BX56-AF56),0)," ")</f>
        <v xml:space="preserve"> </v>
      </c>
      <c r="CA56" s="35" t="str">
        <f>IF(Aanbod!D71&gt;"",IF(BZ56&gt;0,(Berekening!H56+BB56)/BX56*BZ56,0)," ")</f>
        <v xml:space="preserve"> </v>
      </c>
      <c r="CB56" s="35" t="str">
        <f>IF(Aanbod!D71&gt;"",IF(BZ56&gt;0,(Berekening!N56+BH56)/BX56*BZ56,0)," ")</f>
        <v xml:space="preserve"> </v>
      </c>
      <c r="CC56" s="35" t="str">
        <f>IF(Aanbod!D71&gt;"",IF(BZ56&gt;0,(Berekening!T56+BN56)/BX56*BZ56,0)," ")</f>
        <v xml:space="preserve"> </v>
      </c>
      <c r="CD56" s="33" t="str">
        <f>IF(Aanbod!D71&gt;"",IF(BZ56&gt;0,Berekening!AA56/BX56*BZ56,0)," ")</f>
        <v xml:space="preserve"> </v>
      </c>
      <c r="CE56" s="35"/>
      <c r="CM56" s="36"/>
      <c r="CN56" s="5"/>
      <c r="CO56" s="5" t="str">
        <f>IF(Aanbod!D71&gt;"",IF(EXACT(BZ56,0),IF(EXACT(AK56,0),IF(EXACT(AE56, "pA"),AH56,IF(EXACT(AE56, "Gvg-A"),AH56,IF(EXACT(AE56, "Gvg"),AH56,0))),0),0)," ")</f>
        <v xml:space="preserve"> </v>
      </c>
      <c r="CP56" s="5" t="str">
        <f>IF(Aanbod!D71&gt;"",IF(EXACT(BZ56,0),IF(EXACT(AK56,0),IF(EXACT(AE56, "pA"),AF56,IF(EXACT(AE56, "Gvg-A"),AF56,IF(EXACT(AE56, "Gvg"),AF56,0))),0),0)," ")</f>
        <v xml:space="preserve"> </v>
      </c>
      <c r="CQ56" s="5" t="str">
        <f>IF(Aanbod!D71&gt;"",IF($CO$203&gt;0,$CN$1/$CO$203*CO56,0)," ")</f>
        <v xml:space="preserve"> </v>
      </c>
      <c r="CR56" s="29" t="str">
        <f>IF(Aanbod!D71&gt;"",IF(CP56&gt;0,CQ56/CP56," ")," ")</f>
        <v xml:space="preserve"> </v>
      </c>
      <c r="CS56" s="5"/>
      <c r="CT56" s="5"/>
      <c r="CU56" s="5" t="str">
        <f>IF(Aanbod!D71&gt;"",IF(EXACT(BZ56,0),IF(EXACT(AK56,0),IF(EXACT(AE56, "pB"),AH56,IF(EXACT(AE56, "Gvg-B"),AH56,IF(EXACT(AE56, "Gvg"),AH56,0))),0),0)," ")</f>
        <v xml:space="preserve"> </v>
      </c>
      <c r="CV56" s="5" t="str">
        <f>IF(Aanbod!D71&gt;"",IF(EXACT(BZ56,0),IF(EXACT(AK56,0),IF(EXACT(AE56, "pB"),AF56,IF(EXACT(AE56, "Gvg-B"),AF56,IF(EXACT(AE56, "Gvg"),AF56,0))),0),0)," ")</f>
        <v xml:space="preserve"> </v>
      </c>
      <c r="CW56" s="9" t="str">
        <f>IF(Aanbod!D71&gt;"",IF($CU$203&gt;0,$CT$1/$CU$203*CU56,0)," ")</f>
        <v xml:space="preserve"> </v>
      </c>
      <c r="CX56" s="10" t="str">
        <f>IF(Aanbod!D71&gt;"",IF(CV56&gt;0,CW56/CV56," ")," ")</f>
        <v xml:space="preserve"> </v>
      </c>
      <c r="CY56" s="26"/>
      <c r="CZ56" s="30"/>
      <c r="DA56" s="31" t="str">
        <f>IF(Aanbod!D71&gt;"",IF(EXACT(BZ56,0),IF(EXACT(AK56,0),IF(EXACT(AE56, "pA"),AH56,IF(EXACT(AE56, "Gvg"),AH56,IF(EXACT(AE56, "Gvg-A"),AH56,IF(EXACT(AE56, "Gvg-B"),AH56,0)))),0),0)," ")</f>
        <v xml:space="preserve"> </v>
      </c>
      <c r="DB56" s="31" t="str">
        <f>IF(Aanbod!D71&gt;"",IF(EXACT(BZ56,0),IF(EXACT(AK56,0),IF(EXACT(AE56, "pA"),AF56,IF(EXACT(AE56, "Gvg"),AF56,IF(EXACT(AE56, "Gvg-A"),AF56,IF(EXACT(AE56, "Gvg-B"),AF56,0)))),0),0)," ")</f>
        <v xml:space="preserve"> </v>
      </c>
      <c r="DC56" s="31" t="str">
        <f>IF(Aanbod!D71&gt;"",IF($DA$203&gt;0,$CZ$1/$DA$203*DA56,0)," ")</f>
        <v xml:space="preserve"> </v>
      </c>
      <c r="DD56" s="29" t="str">
        <f>IF(Aanbod!D71&gt;"",IF(DB56&gt;0,DC56/DB56," ")," ")</f>
        <v xml:space="preserve"> </v>
      </c>
      <c r="DF56" s="26"/>
      <c r="DG56" s="30"/>
      <c r="DH56" s="31" t="str">
        <f>IF(Aanbod!D71&gt;"",IF(EXACT(BZ56,0),IF(EXACT(AK56,0),IF(EXACT(AE56, "pB"),AH56,IF(EXACT(AE56, "Gvg"),AH56,IF(EXACT(AE56, "Gvg-A"),AH56,IF(EXACT(AE56, "Gvg-B"),AH56,0)))),0),0)," ")</f>
        <v xml:space="preserve"> </v>
      </c>
      <c r="DI56" s="31" t="str">
        <f>IF(Aanbod!D71&gt;"",IF(EXACT(BZ56,0),IF(EXACT(AK56,0),IF(EXACT(AE56, "pB"),AF56,IF(EXACT(AE56, "Gvg"),AF56,IF(EXACT(AE56, "Gvg-A"),AF56,IF(EXACT(AE56, "Gvg-B"),AF56,0)))),0),0)," ")</f>
        <v xml:space="preserve"> </v>
      </c>
      <c r="DJ56" s="31" t="str">
        <f>IF(Aanbod!D71&gt;"",IF($DH$203&gt;0,$DG$1/$DH$203*DH56,0)," ")</f>
        <v xml:space="preserve"> </v>
      </c>
      <c r="DK56" s="29" t="str">
        <f>IF(Aanbod!D71&gt;"",IF(DI56&gt;0,DJ56/DI56," ")," ")</f>
        <v xml:space="preserve"> </v>
      </c>
      <c r="DM56" s="37" t="str">
        <f>IF(Aanbod!D71&gt;"",BX56-BZ56+CQ56+CW56+DC56+DJ56," ")</f>
        <v xml:space="preserve"> </v>
      </c>
      <c r="DN56" s="35" t="str">
        <f>IF(Aanbod!D71&gt;"",IF((DM56-AF56)&gt;0,(DM56-AF56),0)," ")</f>
        <v xml:space="preserve"> </v>
      </c>
      <c r="DO56" s="35" t="str">
        <f>IF(Aanbod!D71&gt;"",IF(DN56&gt;0,(Berekening!H56+BB56+CQ56)/DM56*DN56,0)," ")</f>
        <v xml:space="preserve"> </v>
      </c>
      <c r="DP56" s="35" t="str">
        <f>IF(Aanbod!D71&gt;"",IF(DN56&gt;0,(Berekening!N56+BH56+CW56)/DM56*DN56,0)," ")</f>
        <v xml:space="preserve"> </v>
      </c>
      <c r="DQ56" s="35" t="str">
        <f>IF(Aanbod!D71&gt;"",IF(DN56&gt;0,(Berekening!T56+BN56+DC56)/DM56*DN56,0)," ")</f>
        <v xml:space="preserve"> </v>
      </c>
      <c r="DR56" s="33" t="str">
        <f>IF(Aanbod!D71&gt;"",IF(DN56&gt;0,(Berekening!AA56+BU56+DJ56)/DM56*DN56,0)," ")</f>
        <v xml:space="preserve"> </v>
      </c>
      <c r="DS56" s="35"/>
      <c r="DT56" s="38" t="str">
        <f>IF(Aanbod!D71&gt;"",ROUND((DM56-DN56),2)," ")</f>
        <v xml:space="preserve"> </v>
      </c>
      <c r="DU56" s="38" t="str">
        <f>IF(Aanbod!D71&gt;"",IF(DT56=C56,0.01,DT56),"")</f>
        <v/>
      </c>
      <c r="DV56" s="39" t="str">
        <f>IF(Aanbod!D71&gt;"",RANK(DU56,$DU$2:$DU$201) + COUNTIF($DU$2:DU56,DU56) -1," ")</f>
        <v xml:space="preserve"> </v>
      </c>
      <c r="DW56" s="35" t="str">
        <f>IF(Aanbod!D71&gt;"",IF($DV$203&lt;0,IF(DV56&lt;=ABS($DV$203),0.01,0),IF(DV56&lt;=ABS($DV$203),-0.01,0))," ")</f>
        <v xml:space="preserve"> </v>
      </c>
      <c r="DX56" s="35"/>
      <c r="DY56" s="28" t="str">
        <f>IF(Aanbod!D71&gt;"",DT56+DW56," ")</f>
        <v xml:space="preserve"> </v>
      </c>
    </row>
    <row r="57" spans="1:129" x14ac:dyDescent="0.25">
      <c r="A57" s="26" t="str">
        <f>Aanbod!A72</f>
        <v/>
      </c>
      <c r="B57" s="27" t="str">
        <f>IF(Aanbod!D72&gt;"",IF(EXACT(Aanbod!F72, "Preferent"),Aanbod!E72*2,IF(EXACT(Aanbod!F72, "Concurrent"),Aanbod!E72,0))," ")</f>
        <v xml:space="preserve"> </v>
      </c>
      <c r="C57" s="28" t="str">
        <f>IF(Aanbod!E72&gt;0,Aanbod!E72," ")</f>
        <v xml:space="preserve"> </v>
      </c>
      <c r="D57" s="5"/>
      <c r="E57" s="5"/>
      <c r="F57" s="5" t="str">
        <f>IF(Aanbod!D72&gt;"",IF(EXACT(Aanbod!D72, "pA"),Berekening!B57,IF(EXACT(Aanbod!D72, "Gvg-A"),Berekening!B57,IF(EXACT(Aanbod!D72, "Gvg"),Berekening!B57,0)))," ")</f>
        <v xml:space="preserve"> </v>
      </c>
      <c r="G57" s="5" t="str">
        <f>IF(Aanbod!D72&gt;"",IF(EXACT(Aanbod!D72, "pA"),Aanbod!E72,IF(EXACT(Aanbod!D72, "Gvg-A"),Aanbod!E72,IF(EXACT(Aanbod!D72, "Gvg"),Aanbod!E72,0)))," ")</f>
        <v xml:space="preserve"> </v>
      </c>
      <c r="H57" s="5" t="str">
        <f>IF(Aanbod!D72&gt;"",IF($F$203&gt;0,$E$1/$F$203*F57,0)," ")</f>
        <v xml:space="preserve"> </v>
      </c>
      <c r="I57" s="29" t="str">
        <f>IF(Aanbod!D72&gt;"",IF(G57&gt;0,H57/G57," ")," ")</f>
        <v xml:space="preserve"> </v>
      </c>
      <c r="J57" s="5"/>
      <c r="K57" s="5"/>
      <c r="L57" s="5" t="str">
        <f>IF(Aanbod!D72&gt;"",IF(EXACT(Aanbod!D72, "pB"),Berekening!B57,IF(EXACT(Aanbod!D72, "Gvg-B"),Berekening!B57,IF(EXACT(Aanbod!D72, "Gvg"),Berekening!B57,0)))," ")</f>
        <v xml:space="preserve"> </v>
      </c>
      <c r="M57" s="5" t="str">
        <f>IF(Aanbod!D72&gt;"",IF(EXACT(Aanbod!D72, "pB"),Aanbod!E72,IF(EXACT(Aanbod!D72, "Gvg-B"),Aanbod!E72,IF(EXACT(Aanbod!D72, "Gvg"),Aanbod!E72,0)))," ")</f>
        <v xml:space="preserve"> </v>
      </c>
      <c r="N57" s="9" t="str">
        <f>IF(Aanbod!D72&gt;"",IF($L$203&gt;0,$K$1/$L$203*L57,0)," ")</f>
        <v xml:space="preserve"> </v>
      </c>
      <c r="O57" s="10" t="str">
        <f>IF(Aanbod!D72&gt;"",IF(M57&gt;0,N57/M57," ")," ")</f>
        <v xml:space="preserve"> </v>
      </c>
      <c r="P57" s="26"/>
      <c r="Q57" s="30"/>
      <c r="R57" s="31" t="str">
        <f>IF(Aanbod!D72&gt;"",IF(EXACT(Aanbod!D72, "pA"),Berekening!B57,IF(EXACT(Aanbod!D72, "Gvg"),Berekening!B57,IF(EXACT(Aanbod!D72, "Gvg-A"),Berekening!B57,IF(EXACT(Aanbod!D72, "Gvg-B"),Berekening!B57,0))))," ")</f>
        <v xml:space="preserve"> </v>
      </c>
      <c r="S57" s="31" t="str">
        <f>IF(Aanbod!D72&gt;"",IF(EXACT(Aanbod!D72, "pA"),Aanbod!E72,IF(EXACT(Aanbod!D72, "Gvg"),Aanbod!E72,IF(EXACT(Aanbod!D72, "Gvg-A"),Aanbod!E72,IF(EXACT(Aanbod!D72, "Gvg-B"),Aanbod!E72,0))))," ")</f>
        <v xml:space="preserve"> </v>
      </c>
      <c r="T57" s="31" t="str">
        <f>IF(Aanbod!D72&gt;"",IF($R$203&gt;0,$Q$1/$R$203*R57,0)," ")</f>
        <v xml:space="preserve"> </v>
      </c>
      <c r="U57" s="29" t="str">
        <f>IF(Aanbod!D72&gt;"",IF(S57&gt;0,T57/S57," ")," ")</f>
        <v xml:space="preserve"> </v>
      </c>
      <c r="W57" s="26"/>
      <c r="X57" s="30"/>
      <c r="Y57" s="31" t="str">
        <f>IF(Aanbod!D72&gt;"",IF(EXACT(Aanbod!D72, "pB"),Berekening!B57,IF(EXACT(Aanbod!D72, "Gvg"),Berekening!B57,IF(EXACT(Aanbod!D72, "Gvg-A"),Berekening!B57,IF(EXACT(Aanbod!D72, "Gvg-B"),Berekening!B57,0))))," ")</f>
        <v xml:space="preserve"> </v>
      </c>
      <c r="Z57" s="31" t="str">
        <f>IF(Aanbod!D72&gt;"",IF(EXACT(Aanbod!D72, "pB"),Aanbod!E72,IF(EXACT(Aanbod!D72, "Gvg"),Aanbod!E72,IF(EXACT(Aanbod!D72, "Gvg-A"),Aanbod!E72,IF(EXACT(Aanbod!D72, "Gvg-B"),Aanbod!E72,0))))," ")</f>
        <v xml:space="preserve"> </v>
      </c>
      <c r="AA57" s="31" t="str">
        <f>IF(Aanbod!D72&gt;"",IF($Y$203&gt;0,$X$1/$Y$203*Y57,0)," ")</f>
        <v xml:space="preserve"> </v>
      </c>
      <c r="AB57" s="29" t="str">
        <f>IF(Aanbod!D72&gt;"",IF(Z57&gt;0,AA57/Z57," ")," ")</f>
        <v xml:space="preserve"> </v>
      </c>
      <c r="AC57" s="32"/>
      <c r="AD57" s="26" t="str">
        <f>IF(Aanbod!D72&gt;"",ROW(AE57)-1," ")</f>
        <v xml:space="preserve"> </v>
      </c>
      <c r="AE57" t="str">
        <f>IF(Aanbod!D72&gt;"",Aanbod!D72," ")</f>
        <v xml:space="preserve"> </v>
      </c>
      <c r="AF57" s="9" t="str">
        <f>IF(Aanbod!D72&gt;"",Aanbod!E72," ")</f>
        <v xml:space="preserve"> </v>
      </c>
      <c r="AG57" t="str">
        <f>IF(Aanbod!D72&gt;"",Aanbod!F72," ")</f>
        <v xml:space="preserve"> </v>
      </c>
      <c r="AH57" s="33" t="str">
        <f>IF(Aanbod!D72&gt;"",Berekening!B57," ")</f>
        <v xml:space="preserve"> </v>
      </c>
      <c r="AI57" s="34" t="str">
        <f>IF(Aanbod!D72&gt;"",Berekening!H57+Berekening!N57+Berekening!T57+Berekening!AA57," ")</f>
        <v xml:space="preserve"> </v>
      </c>
      <c r="AJ57" s="35" t="str">
        <f>IF(Aanbod!D72&gt;"",IF((AI57-AF57)&gt;0,0,(AI57-AF57))," ")</f>
        <v xml:space="preserve"> </v>
      </c>
      <c r="AK57" s="35" t="str">
        <f>IF(Aanbod!D72&gt;"",IF((AI57-AF57)&gt;0,(AI57-AF57),0)," ")</f>
        <v xml:space="preserve"> </v>
      </c>
      <c r="AL57" s="35" t="str">
        <f>IF(Aanbod!D72&gt;"",IF(AK57&gt;0,Berekening!H57/AI57*AK57,0)," ")</f>
        <v xml:space="preserve"> </v>
      </c>
      <c r="AM57" s="35" t="str">
        <f>IF(Aanbod!D72&gt;"",IF(AK57&gt;0,Berekening!N57/AI57*AK57,0)," ")</f>
        <v xml:space="preserve"> </v>
      </c>
      <c r="AN57" s="35" t="str">
        <f>IF(Aanbod!D72&gt;"",IF(AK57&gt;0,Berekening!T57/AI57*AK57,0)," ")</f>
        <v xml:space="preserve"> </v>
      </c>
      <c r="AO57" s="33" t="str">
        <f>IF(Aanbod!D72&gt;"",IF(AK57&gt;0,Berekening!AA57/AI57*AK57,0)," ")</f>
        <v xml:space="preserve"> </v>
      </c>
      <c r="AX57" s="36"/>
      <c r="AY57" s="5"/>
      <c r="AZ57" s="5" t="str">
        <f>IF(Aanbod!D72&gt;"",IF(EXACT(AK57,0),IF(EXACT(Aanbod!D72, "pA"),Berekening!B57,IF(EXACT(Aanbod!D72, "Gvg-A"),Berekening!B57,IF(EXACT(Aanbod!D72, "Gvg"),Berekening!B57,0))),0)," ")</f>
        <v xml:space="preserve"> </v>
      </c>
      <c r="BA57" s="5" t="str">
        <f>IF(Aanbod!D72&gt;"",IF(EXACT(AK57,0),IF(EXACT(Aanbod!D72, "pA"),Aanbod!E72,IF(EXACT(Aanbod!D72, "Gvg-A"),Aanbod!E72,IF(EXACT(Aanbod!D72, "Gvg"),Aanbod!E72,0))),0)," ")</f>
        <v xml:space="preserve"> </v>
      </c>
      <c r="BB57" s="5" t="str">
        <f>IF(Aanbod!D72&gt;"",IF($AZ$203&gt;0,$AY$1/$AZ$203*AZ57,0)," ")</f>
        <v xml:space="preserve"> </v>
      </c>
      <c r="BC57" s="29" t="str">
        <f>IF(Aanbod!D72&gt;"",IF(BA57&gt;0,BB57/BA57," ")," ")</f>
        <v xml:space="preserve"> </v>
      </c>
      <c r="BD57" s="5"/>
      <c r="BE57" s="5"/>
      <c r="BF57" s="5" t="str">
        <f>IF(Aanbod!D72&gt;"",IF(EXACT(AK57,0),IF(EXACT(Aanbod!D72, "pB"),Berekening!B57,IF(EXACT(Aanbod!D72, "Gvg-B"),Berekening!B57,IF(EXACT(Aanbod!D72, "Gvg"),Berekening!B57,0))),0)," ")</f>
        <v xml:space="preserve"> </v>
      </c>
      <c r="BG57" s="5" t="str">
        <f>IF(Aanbod!D72&gt;"",IF(EXACT(AK57,0),IF(EXACT(Aanbod!D72, "pB"),Aanbod!E72,IF(EXACT(Aanbod!D72, "Gvg-B"),Aanbod!E72,IF(EXACT(Aanbod!D72, "Gvg"),Aanbod!E72,0))),0)," ")</f>
        <v xml:space="preserve"> </v>
      </c>
      <c r="BH57" s="9" t="str">
        <f>IF(Aanbod!D72&gt;"",IF($BF$203&gt;0,$BE$1/$BF$203*BF57,0)," ")</f>
        <v xml:space="preserve"> </v>
      </c>
      <c r="BI57" s="10" t="str">
        <f>IF(Aanbod!D72&gt;"",IF(BG57&gt;0,BH57/BG57," ")," ")</f>
        <v xml:space="preserve"> </v>
      </c>
      <c r="BJ57" s="26"/>
      <c r="BK57" s="30"/>
      <c r="BL57" s="31" t="str">
        <f>IF(Aanbod!D72&gt;"",IF(EXACT(AK57,0),IF(EXACT(Aanbod!D72, "pA"),Berekening!B57,IF(EXACT(Aanbod!D72, "Gvg"),Berekening!B57,IF(EXACT(Aanbod!D72, "Gvg-A"),Berekening!B57,IF(EXACT(Aanbod!D72, "Gvg-B"),Berekening!B57,0)))),0)," ")</f>
        <v xml:space="preserve"> </v>
      </c>
      <c r="BM57" s="31" t="str">
        <f>IF(Aanbod!D72&gt;"",IF(EXACT(AK57,0),IF(EXACT(Aanbod!D72, "pA"),Aanbod!E72,IF(EXACT(Aanbod!D72, "Gvg"),Aanbod!E72,IF(EXACT(Aanbod!D72, "Gvg-A"),Aanbod!E72,IF(EXACT(Aanbod!D72, "Gvg-B"),Aanbod!E72,0)))),0)," ")</f>
        <v xml:space="preserve"> </v>
      </c>
      <c r="BN57" s="31" t="str">
        <f>IF(Aanbod!D72&gt;"",IF($BL$203&gt;0,$BK$1/$BL$203*BL57,0)," ")</f>
        <v xml:space="preserve"> </v>
      </c>
      <c r="BO57" s="29" t="str">
        <f>IF(Aanbod!D72&gt;"",IF(BM57&gt;0,BN57/BM57," ")," ")</f>
        <v xml:space="preserve"> </v>
      </c>
      <c r="BQ57" s="26"/>
      <c r="BR57" s="30"/>
      <c r="BS57" s="31" t="str">
        <f>IF(Aanbod!D72&gt;"",IF(EXACT(AK57,0),IF(EXACT(Aanbod!D72, "pB"),Berekening!B57,IF(EXACT(Aanbod!D72, "Gvg"),Berekening!B57,IF(EXACT(Aanbod!D72, "Gvg-A"),Berekening!B57,IF(EXACT(Aanbod!D72, "Gvg-B"),Berekening!B57,0)))),0)," ")</f>
        <v xml:space="preserve"> </v>
      </c>
      <c r="BT57" s="31" t="str">
        <f>IF(Aanbod!D72&gt;"",IF(EXACT(AK57,0),IF(EXACT(Aanbod!D72, "pB"),Aanbod!E72,IF(EXACT(Aanbod!D72, "Gvg"),Aanbod!E72,IF(EXACT(Aanbod!D72, "Gvg-A"),Aanbod!E72,IF(EXACT(Aanbod!D72, "Gvg-B"),Aanbod!E72,0)))),0)," ")</f>
        <v xml:space="preserve"> </v>
      </c>
      <c r="BU57" s="31" t="str">
        <f>IF(Aanbod!D72&gt;"",IF($BS$203&gt;0,$BR$1/$BS$203*BS57,0)," ")</f>
        <v xml:space="preserve"> </v>
      </c>
      <c r="BV57" s="29" t="str">
        <f>IF(Aanbod!D72&gt;"",IF(BT57&gt;0,BU57/BT57," ")," ")</f>
        <v xml:space="preserve"> </v>
      </c>
      <c r="BX57" s="34" t="str">
        <f>IF(Aanbod!D72&gt;"",AI57-AK57+BB57+BH57+BN57+BU57," ")</f>
        <v xml:space="preserve"> </v>
      </c>
      <c r="BY57" s="35" t="str">
        <f>IF(Aanbod!D72&gt;"",IF((BX57-AF57)&gt;0,0,(BX57-AF57))," ")</f>
        <v xml:space="preserve"> </v>
      </c>
      <c r="BZ57" s="35" t="str">
        <f>IF(Aanbod!D72&gt;"",IF((BX57-AF57)&gt;0,(BX57-AF57),0)," ")</f>
        <v xml:space="preserve"> </v>
      </c>
      <c r="CA57" s="35" t="str">
        <f>IF(Aanbod!D72&gt;"",IF(BZ57&gt;0,(Berekening!H57+BB57)/BX57*BZ57,0)," ")</f>
        <v xml:space="preserve"> </v>
      </c>
      <c r="CB57" s="35" t="str">
        <f>IF(Aanbod!D72&gt;"",IF(BZ57&gt;0,(Berekening!N57+BH57)/BX57*BZ57,0)," ")</f>
        <v xml:space="preserve"> </v>
      </c>
      <c r="CC57" s="35" t="str">
        <f>IF(Aanbod!D72&gt;"",IF(BZ57&gt;0,(Berekening!T57+BN57)/BX57*BZ57,0)," ")</f>
        <v xml:space="preserve"> </v>
      </c>
      <c r="CD57" s="33" t="str">
        <f>IF(Aanbod!D72&gt;"",IF(BZ57&gt;0,Berekening!AA57/BX57*BZ57,0)," ")</f>
        <v xml:space="preserve"> </v>
      </c>
      <c r="CE57" s="35"/>
      <c r="CM57" s="36"/>
      <c r="CN57" s="5"/>
      <c r="CO57" s="5" t="str">
        <f>IF(Aanbod!D72&gt;"",IF(EXACT(BZ57,0),IF(EXACT(AK57,0),IF(EXACT(AE57, "pA"),AH57,IF(EXACT(AE57, "Gvg-A"),AH57,IF(EXACT(AE57, "Gvg"),AH57,0))),0),0)," ")</f>
        <v xml:space="preserve"> </v>
      </c>
      <c r="CP57" s="5" t="str">
        <f>IF(Aanbod!D72&gt;"",IF(EXACT(BZ57,0),IF(EXACT(AK57,0),IF(EXACT(AE57, "pA"),AF57,IF(EXACT(AE57, "Gvg-A"),AF57,IF(EXACT(AE57, "Gvg"),AF57,0))),0),0)," ")</f>
        <v xml:space="preserve"> </v>
      </c>
      <c r="CQ57" s="5" t="str">
        <f>IF(Aanbod!D72&gt;"",IF($CO$203&gt;0,$CN$1/$CO$203*CO57,0)," ")</f>
        <v xml:space="preserve"> </v>
      </c>
      <c r="CR57" s="29" t="str">
        <f>IF(Aanbod!D72&gt;"",IF(CP57&gt;0,CQ57/CP57," ")," ")</f>
        <v xml:space="preserve"> </v>
      </c>
      <c r="CS57" s="5"/>
      <c r="CT57" s="5"/>
      <c r="CU57" s="5" t="str">
        <f>IF(Aanbod!D72&gt;"",IF(EXACT(BZ57,0),IF(EXACT(AK57,0),IF(EXACT(AE57, "pB"),AH57,IF(EXACT(AE57, "Gvg-B"),AH57,IF(EXACT(AE57, "Gvg"),AH57,0))),0),0)," ")</f>
        <v xml:space="preserve"> </v>
      </c>
      <c r="CV57" s="5" t="str">
        <f>IF(Aanbod!D72&gt;"",IF(EXACT(BZ57,0),IF(EXACT(AK57,0),IF(EXACT(AE57, "pB"),AF57,IF(EXACT(AE57, "Gvg-B"),AF57,IF(EXACT(AE57, "Gvg"),AF57,0))),0),0)," ")</f>
        <v xml:space="preserve"> </v>
      </c>
      <c r="CW57" s="9" t="str">
        <f>IF(Aanbod!D72&gt;"",IF($CU$203&gt;0,$CT$1/$CU$203*CU57,0)," ")</f>
        <v xml:space="preserve"> </v>
      </c>
      <c r="CX57" s="10" t="str">
        <f>IF(Aanbod!D72&gt;"",IF(CV57&gt;0,CW57/CV57," ")," ")</f>
        <v xml:space="preserve"> </v>
      </c>
      <c r="CY57" s="26"/>
      <c r="CZ57" s="30"/>
      <c r="DA57" s="31" t="str">
        <f>IF(Aanbod!D72&gt;"",IF(EXACT(BZ57,0),IF(EXACT(AK57,0),IF(EXACT(AE57, "pA"),AH57,IF(EXACT(AE57, "Gvg"),AH57,IF(EXACT(AE57, "Gvg-A"),AH57,IF(EXACT(AE57, "Gvg-B"),AH57,0)))),0),0)," ")</f>
        <v xml:space="preserve"> </v>
      </c>
      <c r="DB57" s="31" t="str">
        <f>IF(Aanbod!D72&gt;"",IF(EXACT(BZ57,0),IF(EXACT(AK57,0),IF(EXACT(AE57, "pA"),AF57,IF(EXACT(AE57, "Gvg"),AF57,IF(EXACT(AE57, "Gvg-A"),AF57,IF(EXACT(AE57, "Gvg-B"),AF57,0)))),0),0)," ")</f>
        <v xml:space="preserve"> </v>
      </c>
      <c r="DC57" s="31" t="str">
        <f>IF(Aanbod!D72&gt;"",IF($DA$203&gt;0,$CZ$1/$DA$203*DA57,0)," ")</f>
        <v xml:space="preserve"> </v>
      </c>
      <c r="DD57" s="29" t="str">
        <f>IF(Aanbod!D72&gt;"",IF(DB57&gt;0,DC57/DB57," ")," ")</f>
        <v xml:space="preserve"> </v>
      </c>
      <c r="DF57" s="26"/>
      <c r="DG57" s="30"/>
      <c r="DH57" s="31" t="str">
        <f>IF(Aanbod!D72&gt;"",IF(EXACT(BZ57,0),IF(EXACT(AK57,0),IF(EXACT(AE57, "pB"),AH57,IF(EXACT(AE57, "Gvg"),AH57,IF(EXACT(AE57, "Gvg-A"),AH57,IF(EXACT(AE57, "Gvg-B"),AH57,0)))),0),0)," ")</f>
        <v xml:space="preserve"> </v>
      </c>
      <c r="DI57" s="31" t="str">
        <f>IF(Aanbod!D72&gt;"",IF(EXACT(BZ57,0),IF(EXACT(AK57,0),IF(EXACT(AE57, "pB"),AF57,IF(EXACT(AE57, "Gvg"),AF57,IF(EXACT(AE57, "Gvg-A"),AF57,IF(EXACT(AE57, "Gvg-B"),AF57,0)))),0),0)," ")</f>
        <v xml:space="preserve"> </v>
      </c>
      <c r="DJ57" s="31" t="str">
        <f>IF(Aanbod!D72&gt;"",IF($DH$203&gt;0,$DG$1/$DH$203*DH57,0)," ")</f>
        <v xml:space="preserve"> </v>
      </c>
      <c r="DK57" s="29" t="str">
        <f>IF(Aanbod!D72&gt;"",IF(DI57&gt;0,DJ57/DI57," ")," ")</f>
        <v xml:space="preserve"> </v>
      </c>
      <c r="DM57" s="37" t="str">
        <f>IF(Aanbod!D72&gt;"",BX57-BZ57+CQ57+CW57+DC57+DJ57," ")</f>
        <v xml:space="preserve"> </v>
      </c>
      <c r="DN57" s="35" t="str">
        <f>IF(Aanbod!D72&gt;"",IF((DM57-AF57)&gt;0,(DM57-AF57),0)," ")</f>
        <v xml:space="preserve"> </v>
      </c>
      <c r="DO57" s="35" t="str">
        <f>IF(Aanbod!D72&gt;"",IF(DN57&gt;0,(Berekening!H57+BB57+CQ57)/DM57*DN57,0)," ")</f>
        <v xml:space="preserve"> </v>
      </c>
      <c r="DP57" s="35" t="str">
        <f>IF(Aanbod!D72&gt;"",IF(DN57&gt;0,(Berekening!N57+BH57+CW57)/DM57*DN57,0)," ")</f>
        <v xml:space="preserve"> </v>
      </c>
      <c r="DQ57" s="35" t="str">
        <f>IF(Aanbod!D72&gt;"",IF(DN57&gt;0,(Berekening!T57+BN57+DC57)/DM57*DN57,0)," ")</f>
        <v xml:space="preserve"> </v>
      </c>
      <c r="DR57" s="33" t="str">
        <f>IF(Aanbod!D72&gt;"",IF(DN57&gt;0,(Berekening!AA57+BU57+DJ57)/DM57*DN57,0)," ")</f>
        <v xml:space="preserve"> </v>
      </c>
      <c r="DS57" s="35"/>
      <c r="DT57" s="38" t="str">
        <f>IF(Aanbod!D72&gt;"",ROUND((DM57-DN57),2)," ")</f>
        <v xml:space="preserve"> </v>
      </c>
      <c r="DU57" s="38" t="str">
        <f>IF(Aanbod!D72&gt;"",IF(DT57=C57,0.01,DT57),"")</f>
        <v/>
      </c>
      <c r="DV57" s="39" t="str">
        <f>IF(Aanbod!D72&gt;"",RANK(DU57,$DU$2:$DU$201) + COUNTIF($DU$2:DU57,DU57) -1," ")</f>
        <v xml:space="preserve"> </v>
      </c>
      <c r="DW57" s="35" t="str">
        <f>IF(Aanbod!D72&gt;"",IF($DV$203&lt;0,IF(DV57&lt;=ABS($DV$203),0.01,0),IF(DV57&lt;=ABS($DV$203),-0.01,0))," ")</f>
        <v xml:space="preserve"> </v>
      </c>
      <c r="DX57" s="35"/>
      <c r="DY57" s="28" t="str">
        <f>IF(Aanbod!D72&gt;"",DT57+DW57," ")</f>
        <v xml:space="preserve"> </v>
      </c>
    </row>
    <row r="58" spans="1:129" x14ac:dyDescent="0.25">
      <c r="A58" s="26" t="str">
        <f>Aanbod!A73</f>
        <v/>
      </c>
      <c r="B58" s="27" t="str">
        <f>IF(Aanbod!D73&gt;"",IF(EXACT(Aanbod!F73, "Preferent"),Aanbod!E73*2,IF(EXACT(Aanbod!F73, "Concurrent"),Aanbod!E73,0))," ")</f>
        <v xml:space="preserve"> </v>
      </c>
      <c r="C58" s="28" t="str">
        <f>IF(Aanbod!E73&gt;0,Aanbod!E73," ")</f>
        <v xml:space="preserve"> </v>
      </c>
      <c r="D58" s="5"/>
      <c r="E58" s="5"/>
      <c r="F58" s="5" t="str">
        <f>IF(Aanbod!D73&gt;"",IF(EXACT(Aanbod!D73, "pA"),Berekening!B58,IF(EXACT(Aanbod!D73, "Gvg-A"),Berekening!B58,IF(EXACT(Aanbod!D73, "Gvg"),Berekening!B58,0)))," ")</f>
        <v xml:space="preserve"> </v>
      </c>
      <c r="G58" s="5" t="str">
        <f>IF(Aanbod!D73&gt;"",IF(EXACT(Aanbod!D73, "pA"),Aanbod!E73,IF(EXACT(Aanbod!D73, "Gvg-A"),Aanbod!E73,IF(EXACT(Aanbod!D73, "Gvg"),Aanbod!E73,0)))," ")</f>
        <v xml:space="preserve"> </v>
      </c>
      <c r="H58" s="5" t="str">
        <f>IF(Aanbod!D73&gt;"",IF($F$203&gt;0,$E$1/$F$203*F58,0)," ")</f>
        <v xml:space="preserve"> </v>
      </c>
      <c r="I58" s="29" t="str">
        <f>IF(Aanbod!D73&gt;"",IF(G58&gt;0,H58/G58," ")," ")</f>
        <v xml:space="preserve"> </v>
      </c>
      <c r="J58" s="5"/>
      <c r="K58" s="5"/>
      <c r="L58" s="5" t="str">
        <f>IF(Aanbod!D73&gt;"",IF(EXACT(Aanbod!D73, "pB"),Berekening!B58,IF(EXACT(Aanbod!D73, "Gvg-B"),Berekening!B58,IF(EXACT(Aanbod!D73, "Gvg"),Berekening!B58,0)))," ")</f>
        <v xml:space="preserve"> </v>
      </c>
      <c r="M58" s="5" t="str">
        <f>IF(Aanbod!D73&gt;"",IF(EXACT(Aanbod!D73, "pB"),Aanbod!E73,IF(EXACT(Aanbod!D73, "Gvg-B"),Aanbod!E73,IF(EXACT(Aanbod!D73, "Gvg"),Aanbod!E73,0)))," ")</f>
        <v xml:space="preserve"> </v>
      </c>
      <c r="N58" s="9" t="str">
        <f>IF(Aanbod!D73&gt;"",IF($L$203&gt;0,$K$1/$L$203*L58,0)," ")</f>
        <v xml:space="preserve"> </v>
      </c>
      <c r="O58" s="10" t="str">
        <f>IF(Aanbod!D73&gt;"",IF(M58&gt;0,N58/M58," ")," ")</f>
        <v xml:space="preserve"> </v>
      </c>
      <c r="P58" s="26"/>
      <c r="Q58" s="30"/>
      <c r="R58" s="31" t="str">
        <f>IF(Aanbod!D73&gt;"",IF(EXACT(Aanbod!D73, "pA"),Berekening!B58,IF(EXACT(Aanbod!D73, "Gvg"),Berekening!B58,IF(EXACT(Aanbod!D73, "Gvg-A"),Berekening!B58,IF(EXACT(Aanbod!D73, "Gvg-B"),Berekening!B58,0))))," ")</f>
        <v xml:space="preserve"> </v>
      </c>
      <c r="S58" s="31" t="str">
        <f>IF(Aanbod!D73&gt;"",IF(EXACT(Aanbod!D73, "pA"),Aanbod!E73,IF(EXACT(Aanbod!D73, "Gvg"),Aanbod!E73,IF(EXACT(Aanbod!D73, "Gvg-A"),Aanbod!E73,IF(EXACT(Aanbod!D73, "Gvg-B"),Aanbod!E73,0))))," ")</f>
        <v xml:space="preserve"> </v>
      </c>
      <c r="T58" s="31" t="str">
        <f>IF(Aanbod!D73&gt;"",IF($R$203&gt;0,$Q$1/$R$203*R58,0)," ")</f>
        <v xml:space="preserve"> </v>
      </c>
      <c r="U58" s="29" t="str">
        <f>IF(Aanbod!D73&gt;"",IF(S58&gt;0,T58/S58," ")," ")</f>
        <v xml:space="preserve"> </v>
      </c>
      <c r="W58" s="26"/>
      <c r="X58" s="30"/>
      <c r="Y58" s="31" t="str">
        <f>IF(Aanbod!D73&gt;"",IF(EXACT(Aanbod!D73, "pB"),Berekening!B58,IF(EXACT(Aanbod!D73, "Gvg"),Berekening!B58,IF(EXACT(Aanbod!D73, "Gvg-A"),Berekening!B58,IF(EXACT(Aanbod!D73, "Gvg-B"),Berekening!B58,0))))," ")</f>
        <v xml:space="preserve"> </v>
      </c>
      <c r="Z58" s="31" t="str">
        <f>IF(Aanbod!D73&gt;"",IF(EXACT(Aanbod!D73, "pB"),Aanbod!E73,IF(EXACT(Aanbod!D73, "Gvg"),Aanbod!E73,IF(EXACT(Aanbod!D73, "Gvg-A"),Aanbod!E73,IF(EXACT(Aanbod!D73, "Gvg-B"),Aanbod!E73,0))))," ")</f>
        <v xml:space="preserve"> </v>
      </c>
      <c r="AA58" s="31" t="str">
        <f>IF(Aanbod!D73&gt;"",IF($Y$203&gt;0,$X$1/$Y$203*Y58,0)," ")</f>
        <v xml:space="preserve"> </v>
      </c>
      <c r="AB58" s="29" t="str">
        <f>IF(Aanbod!D73&gt;"",IF(Z58&gt;0,AA58/Z58," ")," ")</f>
        <v xml:space="preserve"> </v>
      </c>
      <c r="AC58" s="32"/>
      <c r="AD58" s="26" t="str">
        <f>IF(Aanbod!D73&gt;"",ROW(AE58)-1," ")</f>
        <v xml:space="preserve"> </v>
      </c>
      <c r="AE58" t="str">
        <f>IF(Aanbod!D73&gt;"",Aanbod!D73," ")</f>
        <v xml:space="preserve"> </v>
      </c>
      <c r="AF58" s="9" t="str">
        <f>IF(Aanbod!D73&gt;"",Aanbod!E73," ")</f>
        <v xml:space="preserve"> </v>
      </c>
      <c r="AG58" t="str">
        <f>IF(Aanbod!D73&gt;"",Aanbod!F73," ")</f>
        <v xml:space="preserve"> </v>
      </c>
      <c r="AH58" s="33" t="str">
        <f>IF(Aanbod!D73&gt;"",Berekening!B58," ")</f>
        <v xml:space="preserve"> </v>
      </c>
      <c r="AI58" s="34" t="str">
        <f>IF(Aanbod!D73&gt;"",Berekening!H58+Berekening!N58+Berekening!T58+Berekening!AA58," ")</f>
        <v xml:space="preserve"> </v>
      </c>
      <c r="AJ58" s="35" t="str">
        <f>IF(Aanbod!D73&gt;"",IF((AI58-AF58)&gt;0,0,(AI58-AF58))," ")</f>
        <v xml:space="preserve"> </v>
      </c>
      <c r="AK58" s="35" t="str">
        <f>IF(Aanbod!D73&gt;"",IF((AI58-AF58)&gt;0,(AI58-AF58),0)," ")</f>
        <v xml:space="preserve"> </v>
      </c>
      <c r="AL58" s="35" t="str">
        <f>IF(Aanbod!D73&gt;"",IF(AK58&gt;0,Berekening!H58/AI58*AK58,0)," ")</f>
        <v xml:space="preserve"> </v>
      </c>
      <c r="AM58" s="35" t="str">
        <f>IF(Aanbod!D73&gt;"",IF(AK58&gt;0,Berekening!N58/AI58*AK58,0)," ")</f>
        <v xml:space="preserve"> </v>
      </c>
      <c r="AN58" s="35" t="str">
        <f>IF(Aanbod!D73&gt;"",IF(AK58&gt;0,Berekening!T58/AI58*AK58,0)," ")</f>
        <v xml:space="preserve"> </v>
      </c>
      <c r="AO58" s="33" t="str">
        <f>IF(Aanbod!D73&gt;"",IF(AK58&gt;0,Berekening!AA58/AI58*AK58,0)," ")</f>
        <v xml:space="preserve"> </v>
      </c>
      <c r="AX58" s="36"/>
      <c r="AY58" s="5"/>
      <c r="AZ58" s="5" t="str">
        <f>IF(Aanbod!D73&gt;"",IF(EXACT(AK58,0),IF(EXACT(Aanbod!D73, "pA"),Berekening!B58,IF(EXACT(Aanbod!D73, "Gvg-A"),Berekening!B58,IF(EXACT(Aanbod!D73, "Gvg"),Berekening!B58,0))),0)," ")</f>
        <v xml:space="preserve"> </v>
      </c>
      <c r="BA58" s="5" t="str">
        <f>IF(Aanbod!D73&gt;"",IF(EXACT(AK58,0),IF(EXACT(Aanbod!D73, "pA"),Aanbod!E73,IF(EXACT(Aanbod!D73, "Gvg-A"),Aanbod!E73,IF(EXACT(Aanbod!D73, "Gvg"),Aanbod!E73,0))),0)," ")</f>
        <v xml:space="preserve"> </v>
      </c>
      <c r="BB58" s="5" t="str">
        <f>IF(Aanbod!D73&gt;"",IF($AZ$203&gt;0,$AY$1/$AZ$203*AZ58,0)," ")</f>
        <v xml:space="preserve"> </v>
      </c>
      <c r="BC58" s="29" t="str">
        <f>IF(Aanbod!D73&gt;"",IF(BA58&gt;0,BB58/BA58," ")," ")</f>
        <v xml:space="preserve"> </v>
      </c>
      <c r="BD58" s="5"/>
      <c r="BE58" s="5"/>
      <c r="BF58" s="5" t="str">
        <f>IF(Aanbod!D73&gt;"",IF(EXACT(AK58,0),IF(EXACT(Aanbod!D73, "pB"),Berekening!B58,IF(EXACT(Aanbod!D73, "Gvg-B"),Berekening!B58,IF(EXACT(Aanbod!D73, "Gvg"),Berekening!B58,0))),0)," ")</f>
        <v xml:space="preserve"> </v>
      </c>
      <c r="BG58" s="5" t="str">
        <f>IF(Aanbod!D73&gt;"",IF(EXACT(AK58,0),IF(EXACT(Aanbod!D73, "pB"),Aanbod!E73,IF(EXACT(Aanbod!D73, "Gvg-B"),Aanbod!E73,IF(EXACT(Aanbod!D73, "Gvg"),Aanbod!E73,0))),0)," ")</f>
        <v xml:space="preserve"> </v>
      </c>
      <c r="BH58" s="9" t="str">
        <f>IF(Aanbod!D73&gt;"",IF($BF$203&gt;0,$BE$1/$BF$203*BF58,0)," ")</f>
        <v xml:space="preserve"> </v>
      </c>
      <c r="BI58" s="10" t="str">
        <f>IF(Aanbod!D73&gt;"",IF(BG58&gt;0,BH58/BG58," ")," ")</f>
        <v xml:space="preserve"> </v>
      </c>
      <c r="BJ58" s="26"/>
      <c r="BK58" s="30"/>
      <c r="BL58" s="31" t="str">
        <f>IF(Aanbod!D73&gt;"",IF(EXACT(AK58,0),IF(EXACT(Aanbod!D73, "pA"),Berekening!B58,IF(EXACT(Aanbod!D73, "Gvg"),Berekening!B58,IF(EXACT(Aanbod!D73, "Gvg-A"),Berekening!B58,IF(EXACT(Aanbod!D73, "Gvg-B"),Berekening!B58,0)))),0)," ")</f>
        <v xml:space="preserve"> </v>
      </c>
      <c r="BM58" s="31" t="str">
        <f>IF(Aanbod!D73&gt;"",IF(EXACT(AK58,0),IF(EXACT(Aanbod!D73, "pA"),Aanbod!E73,IF(EXACT(Aanbod!D73, "Gvg"),Aanbod!E73,IF(EXACT(Aanbod!D73, "Gvg-A"),Aanbod!E73,IF(EXACT(Aanbod!D73, "Gvg-B"),Aanbod!E73,0)))),0)," ")</f>
        <v xml:space="preserve"> </v>
      </c>
      <c r="BN58" s="31" t="str">
        <f>IF(Aanbod!D73&gt;"",IF($BL$203&gt;0,$BK$1/$BL$203*BL58,0)," ")</f>
        <v xml:space="preserve"> </v>
      </c>
      <c r="BO58" s="29" t="str">
        <f>IF(Aanbod!D73&gt;"",IF(BM58&gt;0,BN58/BM58," ")," ")</f>
        <v xml:space="preserve"> </v>
      </c>
      <c r="BQ58" s="26"/>
      <c r="BR58" s="30"/>
      <c r="BS58" s="31" t="str">
        <f>IF(Aanbod!D73&gt;"",IF(EXACT(AK58,0),IF(EXACT(Aanbod!D73, "pB"),Berekening!B58,IF(EXACT(Aanbod!D73, "Gvg"),Berekening!B58,IF(EXACT(Aanbod!D73, "Gvg-A"),Berekening!B58,IF(EXACT(Aanbod!D73, "Gvg-B"),Berekening!B58,0)))),0)," ")</f>
        <v xml:space="preserve"> </v>
      </c>
      <c r="BT58" s="31" t="str">
        <f>IF(Aanbod!D73&gt;"",IF(EXACT(AK58,0),IF(EXACT(Aanbod!D73, "pB"),Aanbod!E73,IF(EXACT(Aanbod!D73, "Gvg"),Aanbod!E73,IF(EXACT(Aanbod!D73, "Gvg-A"),Aanbod!E73,IF(EXACT(Aanbod!D73, "Gvg-B"),Aanbod!E73,0)))),0)," ")</f>
        <v xml:space="preserve"> </v>
      </c>
      <c r="BU58" s="31" t="str">
        <f>IF(Aanbod!D73&gt;"",IF($BS$203&gt;0,$BR$1/$BS$203*BS58,0)," ")</f>
        <v xml:space="preserve"> </v>
      </c>
      <c r="BV58" s="29" t="str">
        <f>IF(Aanbod!D73&gt;"",IF(BT58&gt;0,BU58/BT58," ")," ")</f>
        <v xml:space="preserve"> </v>
      </c>
      <c r="BX58" s="34" t="str">
        <f>IF(Aanbod!D73&gt;"",AI58-AK58+BB58+BH58+BN58+BU58," ")</f>
        <v xml:space="preserve"> </v>
      </c>
      <c r="BY58" s="35" t="str">
        <f>IF(Aanbod!D73&gt;"",IF((BX58-AF58)&gt;0,0,(BX58-AF58))," ")</f>
        <v xml:space="preserve"> </v>
      </c>
      <c r="BZ58" s="35" t="str">
        <f>IF(Aanbod!D73&gt;"",IF((BX58-AF58)&gt;0,(BX58-AF58),0)," ")</f>
        <v xml:space="preserve"> </v>
      </c>
      <c r="CA58" s="35" t="str">
        <f>IF(Aanbod!D73&gt;"",IF(BZ58&gt;0,(Berekening!H58+BB58)/BX58*BZ58,0)," ")</f>
        <v xml:space="preserve"> </v>
      </c>
      <c r="CB58" s="35" t="str">
        <f>IF(Aanbod!D73&gt;"",IF(BZ58&gt;0,(Berekening!N58+BH58)/BX58*BZ58,0)," ")</f>
        <v xml:space="preserve"> </v>
      </c>
      <c r="CC58" s="35" t="str">
        <f>IF(Aanbod!D73&gt;"",IF(BZ58&gt;0,(Berekening!T58+BN58)/BX58*BZ58,0)," ")</f>
        <v xml:space="preserve"> </v>
      </c>
      <c r="CD58" s="33" t="str">
        <f>IF(Aanbod!D73&gt;"",IF(BZ58&gt;0,Berekening!AA58/BX58*BZ58,0)," ")</f>
        <v xml:space="preserve"> </v>
      </c>
      <c r="CE58" s="35"/>
      <c r="CM58" s="36"/>
      <c r="CN58" s="5"/>
      <c r="CO58" s="5" t="str">
        <f>IF(Aanbod!D73&gt;"",IF(EXACT(BZ58,0),IF(EXACT(AK58,0),IF(EXACT(AE58, "pA"),AH58,IF(EXACT(AE58, "Gvg-A"),AH58,IF(EXACT(AE58, "Gvg"),AH58,0))),0),0)," ")</f>
        <v xml:space="preserve"> </v>
      </c>
      <c r="CP58" s="5" t="str">
        <f>IF(Aanbod!D73&gt;"",IF(EXACT(BZ58,0),IF(EXACT(AK58,0),IF(EXACT(AE58, "pA"),AF58,IF(EXACT(AE58, "Gvg-A"),AF58,IF(EXACT(AE58, "Gvg"),AF58,0))),0),0)," ")</f>
        <v xml:space="preserve"> </v>
      </c>
      <c r="CQ58" s="5" t="str">
        <f>IF(Aanbod!D73&gt;"",IF($CO$203&gt;0,$CN$1/$CO$203*CO58,0)," ")</f>
        <v xml:space="preserve"> </v>
      </c>
      <c r="CR58" s="29" t="str">
        <f>IF(Aanbod!D73&gt;"",IF(CP58&gt;0,CQ58/CP58," ")," ")</f>
        <v xml:space="preserve"> </v>
      </c>
      <c r="CS58" s="5"/>
      <c r="CT58" s="5"/>
      <c r="CU58" s="5" t="str">
        <f>IF(Aanbod!D73&gt;"",IF(EXACT(BZ58,0),IF(EXACT(AK58,0),IF(EXACT(AE58, "pB"),AH58,IF(EXACT(AE58, "Gvg-B"),AH58,IF(EXACT(AE58, "Gvg"),AH58,0))),0),0)," ")</f>
        <v xml:space="preserve"> </v>
      </c>
      <c r="CV58" s="5" t="str">
        <f>IF(Aanbod!D73&gt;"",IF(EXACT(BZ58,0),IF(EXACT(AK58,0),IF(EXACT(AE58, "pB"),AF58,IF(EXACT(AE58, "Gvg-B"),AF58,IF(EXACT(AE58, "Gvg"),AF58,0))),0),0)," ")</f>
        <v xml:space="preserve"> </v>
      </c>
      <c r="CW58" s="9" t="str">
        <f>IF(Aanbod!D73&gt;"",IF($CU$203&gt;0,$CT$1/$CU$203*CU58,0)," ")</f>
        <v xml:space="preserve"> </v>
      </c>
      <c r="CX58" s="10" t="str">
        <f>IF(Aanbod!D73&gt;"",IF(CV58&gt;0,CW58/CV58," ")," ")</f>
        <v xml:space="preserve"> </v>
      </c>
      <c r="CY58" s="26"/>
      <c r="CZ58" s="30"/>
      <c r="DA58" s="31" t="str">
        <f>IF(Aanbod!D73&gt;"",IF(EXACT(BZ58,0),IF(EXACT(AK58,0),IF(EXACT(AE58, "pA"),AH58,IF(EXACT(AE58, "Gvg"),AH58,IF(EXACT(AE58, "Gvg-A"),AH58,IF(EXACT(AE58, "Gvg-B"),AH58,0)))),0),0)," ")</f>
        <v xml:space="preserve"> </v>
      </c>
      <c r="DB58" s="31" t="str">
        <f>IF(Aanbod!D73&gt;"",IF(EXACT(BZ58,0),IF(EXACT(AK58,0),IF(EXACT(AE58, "pA"),AF58,IF(EXACT(AE58, "Gvg"),AF58,IF(EXACT(AE58, "Gvg-A"),AF58,IF(EXACT(AE58, "Gvg-B"),AF58,0)))),0),0)," ")</f>
        <v xml:space="preserve"> </v>
      </c>
      <c r="DC58" s="31" t="str">
        <f>IF(Aanbod!D73&gt;"",IF($DA$203&gt;0,$CZ$1/$DA$203*DA58,0)," ")</f>
        <v xml:space="preserve"> </v>
      </c>
      <c r="DD58" s="29" t="str">
        <f>IF(Aanbod!D73&gt;"",IF(DB58&gt;0,DC58/DB58," ")," ")</f>
        <v xml:space="preserve"> </v>
      </c>
      <c r="DF58" s="26"/>
      <c r="DG58" s="30"/>
      <c r="DH58" s="31" t="str">
        <f>IF(Aanbod!D73&gt;"",IF(EXACT(BZ58,0),IF(EXACT(AK58,0),IF(EXACT(AE58, "pB"),AH58,IF(EXACT(AE58, "Gvg"),AH58,IF(EXACT(AE58, "Gvg-A"),AH58,IF(EXACT(AE58, "Gvg-B"),AH58,0)))),0),0)," ")</f>
        <v xml:space="preserve"> </v>
      </c>
      <c r="DI58" s="31" t="str">
        <f>IF(Aanbod!D73&gt;"",IF(EXACT(BZ58,0),IF(EXACT(AK58,0),IF(EXACT(AE58, "pB"),AF58,IF(EXACT(AE58, "Gvg"),AF58,IF(EXACT(AE58, "Gvg-A"),AF58,IF(EXACT(AE58, "Gvg-B"),AF58,0)))),0),0)," ")</f>
        <v xml:space="preserve"> </v>
      </c>
      <c r="DJ58" s="31" t="str">
        <f>IF(Aanbod!D73&gt;"",IF($DH$203&gt;0,$DG$1/$DH$203*DH58,0)," ")</f>
        <v xml:space="preserve"> </v>
      </c>
      <c r="DK58" s="29" t="str">
        <f>IF(Aanbod!D73&gt;"",IF(DI58&gt;0,DJ58/DI58," ")," ")</f>
        <v xml:space="preserve"> </v>
      </c>
      <c r="DM58" s="37" t="str">
        <f>IF(Aanbod!D73&gt;"",BX58-BZ58+CQ58+CW58+DC58+DJ58," ")</f>
        <v xml:space="preserve"> </v>
      </c>
      <c r="DN58" s="35" t="str">
        <f>IF(Aanbod!D73&gt;"",IF((DM58-AF58)&gt;0,(DM58-AF58),0)," ")</f>
        <v xml:space="preserve"> </v>
      </c>
      <c r="DO58" s="35" t="str">
        <f>IF(Aanbod!D73&gt;"",IF(DN58&gt;0,(Berekening!H58+BB58+CQ58)/DM58*DN58,0)," ")</f>
        <v xml:space="preserve"> </v>
      </c>
      <c r="DP58" s="35" t="str">
        <f>IF(Aanbod!D73&gt;"",IF(DN58&gt;0,(Berekening!N58+BH58+CW58)/DM58*DN58,0)," ")</f>
        <v xml:space="preserve"> </v>
      </c>
      <c r="DQ58" s="35" t="str">
        <f>IF(Aanbod!D73&gt;"",IF(DN58&gt;0,(Berekening!T58+BN58+DC58)/DM58*DN58,0)," ")</f>
        <v xml:space="preserve"> </v>
      </c>
      <c r="DR58" s="33" t="str">
        <f>IF(Aanbod!D73&gt;"",IF(DN58&gt;0,(Berekening!AA58+BU58+DJ58)/DM58*DN58,0)," ")</f>
        <v xml:space="preserve"> </v>
      </c>
      <c r="DS58" s="35"/>
      <c r="DT58" s="38" t="str">
        <f>IF(Aanbod!D73&gt;"",ROUND((DM58-DN58),2)," ")</f>
        <v xml:space="preserve"> </v>
      </c>
      <c r="DU58" s="38" t="str">
        <f>IF(Aanbod!D73&gt;"",IF(DT58=C58,0.01,DT58),"")</f>
        <v/>
      </c>
      <c r="DV58" s="39" t="str">
        <f>IF(Aanbod!D73&gt;"",RANK(DU58,$DU$2:$DU$201) + COUNTIF($DU$2:DU58,DU58) -1," ")</f>
        <v xml:space="preserve"> </v>
      </c>
      <c r="DW58" s="35" t="str">
        <f>IF(Aanbod!D73&gt;"",IF($DV$203&lt;0,IF(DV58&lt;=ABS($DV$203),0.01,0),IF(DV58&lt;=ABS($DV$203),-0.01,0))," ")</f>
        <v xml:space="preserve"> </v>
      </c>
      <c r="DX58" s="35"/>
      <c r="DY58" s="28" t="str">
        <f>IF(Aanbod!D73&gt;"",DT58+DW58," ")</f>
        <v xml:space="preserve"> </v>
      </c>
    </row>
    <row r="59" spans="1:129" x14ac:dyDescent="0.25">
      <c r="A59" s="26" t="str">
        <f>Aanbod!A74</f>
        <v/>
      </c>
      <c r="B59" s="27" t="str">
        <f>IF(Aanbod!D74&gt;"",IF(EXACT(Aanbod!F74, "Preferent"),Aanbod!E74*2,IF(EXACT(Aanbod!F74, "Concurrent"),Aanbod!E74,0))," ")</f>
        <v xml:space="preserve"> </v>
      </c>
      <c r="C59" s="28" t="str">
        <f>IF(Aanbod!E74&gt;0,Aanbod!E74," ")</f>
        <v xml:space="preserve"> </v>
      </c>
      <c r="D59" s="5"/>
      <c r="E59" s="5"/>
      <c r="F59" s="5" t="str">
        <f>IF(Aanbod!D74&gt;"",IF(EXACT(Aanbod!D74, "pA"),Berekening!B59,IF(EXACT(Aanbod!D74, "Gvg-A"),Berekening!B59,IF(EXACT(Aanbod!D74, "Gvg"),Berekening!B59,0)))," ")</f>
        <v xml:space="preserve"> </v>
      </c>
      <c r="G59" s="5" t="str">
        <f>IF(Aanbod!D74&gt;"",IF(EXACT(Aanbod!D74, "pA"),Aanbod!E74,IF(EXACT(Aanbod!D74, "Gvg-A"),Aanbod!E74,IF(EXACT(Aanbod!D74, "Gvg"),Aanbod!E74,0)))," ")</f>
        <v xml:space="preserve"> </v>
      </c>
      <c r="H59" s="5" t="str">
        <f>IF(Aanbod!D74&gt;"",IF($F$203&gt;0,$E$1/$F$203*F59,0)," ")</f>
        <v xml:space="preserve"> </v>
      </c>
      <c r="I59" s="29" t="str">
        <f>IF(Aanbod!D74&gt;"",IF(G59&gt;0,H59/G59," ")," ")</f>
        <v xml:space="preserve"> </v>
      </c>
      <c r="J59" s="5"/>
      <c r="K59" s="5"/>
      <c r="L59" s="5" t="str">
        <f>IF(Aanbod!D74&gt;"",IF(EXACT(Aanbod!D74, "pB"),Berekening!B59,IF(EXACT(Aanbod!D74, "Gvg-B"),Berekening!B59,IF(EXACT(Aanbod!D74, "Gvg"),Berekening!B59,0)))," ")</f>
        <v xml:space="preserve"> </v>
      </c>
      <c r="M59" s="5" t="str">
        <f>IF(Aanbod!D74&gt;"",IF(EXACT(Aanbod!D74, "pB"),Aanbod!E74,IF(EXACT(Aanbod!D74, "Gvg-B"),Aanbod!E74,IF(EXACT(Aanbod!D74, "Gvg"),Aanbod!E74,0)))," ")</f>
        <v xml:space="preserve"> </v>
      </c>
      <c r="N59" s="9" t="str">
        <f>IF(Aanbod!D74&gt;"",IF($L$203&gt;0,$K$1/$L$203*L59,0)," ")</f>
        <v xml:space="preserve"> </v>
      </c>
      <c r="O59" s="10" t="str">
        <f>IF(Aanbod!D74&gt;"",IF(M59&gt;0,N59/M59," ")," ")</f>
        <v xml:space="preserve"> </v>
      </c>
      <c r="P59" s="26"/>
      <c r="Q59" s="30"/>
      <c r="R59" s="31" t="str">
        <f>IF(Aanbod!D74&gt;"",IF(EXACT(Aanbod!D74, "pA"),Berekening!B59,IF(EXACT(Aanbod!D74, "Gvg"),Berekening!B59,IF(EXACT(Aanbod!D74, "Gvg-A"),Berekening!B59,IF(EXACT(Aanbod!D74, "Gvg-B"),Berekening!B59,0))))," ")</f>
        <v xml:space="preserve"> </v>
      </c>
      <c r="S59" s="31" t="str">
        <f>IF(Aanbod!D74&gt;"",IF(EXACT(Aanbod!D74, "pA"),Aanbod!E74,IF(EXACT(Aanbod!D74, "Gvg"),Aanbod!E74,IF(EXACT(Aanbod!D74, "Gvg-A"),Aanbod!E74,IF(EXACT(Aanbod!D74, "Gvg-B"),Aanbod!E74,0))))," ")</f>
        <v xml:space="preserve"> </v>
      </c>
      <c r="T59" s="31" t="str">
        <f>IF(Aanbod!D74&gt;"",IF($R$203&gt;0,$Q$1/$R$203*R59,0)," ")</f>
        <v xml:space="preserve"> </v>
      </c>
      <c r="U59" s="29" t="str">
        <f>IF(Aanbod!D74&gt;"",IF(S59&gt;0,T59/S59," ")," ")</f>
        <v xml:space="preserve"> </v>
      </c>
      <c r="W59" s="26"/>
      <c r="X59" s="30"/>
      <c r="Y59" s="31" t="str">
        <f>IF(Aanbod!D74&gt;"",IF(EXACT(Aanbod!D74, "pB"),Berekening!B59,IF(EXACT(Aanbod!D74, "Gvg"),Berekening!B59,IF(EXACT(Aanbod!D74, "Gvg-A"),Berekening!B59,IF(EXACT(Aanbod!D74, "Gvg-B"),Berekening!B59,0))))," ")</f>
        <v xml:space="preserve"> </v>
      </c>
      <c r="Z59" s="31" t="str">
        <f>IF(Aanbod!D74&gt;"",IF(EXACT(Aanbod!D74, "pB"),Aanbod!E74,IF(EXACT(Aanbod!D74, "Gvg"),Aanbod!E74,IF(EXACT(Aanbod!D74, "Gvg-A"),Aanbod!E74,IF(EXACT(Aanbod!D74, "Gvg-B"),Aanbod!E74,0))))," ")</f>
        <v xml:space="preserve"> </v>
      </c>
      <c r="AA59" s="31" t="str">
        <f>IF(Aanbod!D74&gt;"",IF($Y$203&gt;0,$X$1/$Y$203*Y59,0)," ")</f>
        <v xml:space="preserve"> </v>
      </c>
      <c r="AB59" s="29" t="str">
        <f>IF(Aanbod!D74&gt;"",IF(Z59&gt;0,AA59/Z59," ")," ")</f>
        <v xml:space="preserve"> </v>
      </c>
      <c r="AC59" s="32"/>
      <c r="AD59" s="26" t="str">
        <f>IF(Aanbod!D74&gt;"",ROW(AE59)-1," ")</f>
        <v xml:space="preserve"> </v>
      </c>
      <c r="AE59" t="str">
        <f>IF(Aanbod!D74&gt;"",Aanbod!D74," ")</f>
        <v xml:space="preserve"> </v>
      </c>
      <c r="AF59" s="9" t="str">
        <f>IF(Aanbod!D74&gt;"",Aanbod!E74," ")</f>
        <v xml:space="preserve"> </v>
      </c>
      <c r="AG59" t="str">
        <f>IF(Aanbod!D74&gt;"",Aanbod!F74," ")</f>
        <v xml:space="preserve"> </v>
      </c>
      <c r="AH59" s="33" t="str">
        <f>IF(Aanbod!D74&gt;"",Berekening!B59," ")</f>
        <v xml:space="preserve"> </v>
      </c>
      <c r="AI59" s="34" t="str">
        <f>IF(Aanbod!D74&gt;"",Berekening!H59+Berekening!N59+Berekening!T59+Berekening!AA59," ")</f>
        <v xml:space="preserve"> </v>
      </c>
      <c r="AJ59" s="35" t="str">
        <f>IF(Aanbod!D74&gt;"",IF((AI59-AF59)&gt;0,0,(AI59-AF59))," ")</f>
        <v xml:space="preserve"> </v>
      </c>
      <c r="AK59" s="35" t="str">
        <f>IF(Aanbod!D74&gt;"",IF((AI59-AF59)&gt;0,(AI59-AF59),0)," ")</f>
        <v xml:space="preserve"> </v>
      </c>
      <c r="AL59" s="35" t="str">
        <f>IF(Aanbod!D74&gt;"",IF(AK59&gt;0,Berekening!H59/AI59*AK59,0)," ")</f>
        <v xml:space="preserve"> </v>
      </c>
      <c r="AM59" s="35" t="str">
        <f>IF(Aanbod!D74&gt;"",IF(AK59&gt;0,Berekening!N59/AI59*AK59,0)," ")</f>
        <v xml:space="preserve"> </v>
      </c>
      <c r="AN59" s="35" t="str">
        <f>IF(Aanbod!D74&gt;"",IF(AK59&gt;0,Berekening!T59/AI59*AK59,0)," ")</f>
        <v xml:space="preserve"> </v>
      </c>
      <c r="AO59" s="33" t="str">
        <f>IF(Aanbod!D74&gt;"",IF(AK59&gt;0,Berekening!AA59/AI59*AK59,0)," ")</f>
        <v xml:space="preserve"> </v>
      </c>
      <c r="AX59" s="36"/>
      <c r="AY59" s="5"/>
      <c r="AZ59" s="5" t="str">
        <f>IF(Aanbod!D74&gt;"",IF(EXACT(AK59,0),IF(EXACT(Aanbod!D74, "pA"),Berekening!B59,IF(EXACT(Aanbod!D74, "Gvg-A"),Berekening!B59,IF(EXACT(Aanbod!D74, "Gvg"),Berekening!B59,0))),0)," ")</f>
        <v xml:space="preserve"> </v>
      </c>
      <c r="BA59" s="5" t="str">
        <f>IF(Aanbod!D74&gt;"",IF(EXACT(AK59,0),IF(EXACT(Aanbod!D74, "pA"),Aanbod!E74,IF(EXACT(Aanbod!D74, "Gvg-A"),Aanbod!E74,IF(EXACT(Aanbod!D74, "Gvg"),Aanbod!E74,0))),0)," ")</f>
        <v xml:space="preserve"> </v>
      </c>
      <c r="BB59" s="5" t="str">
        <f>IF(Aanbod!D74&gt;"",IF($AZ$203&gt;0,$AY$1/$AZ$203*AZ59,0)," ")</f>
        <v xml:space="preserve"> </v>
      </c>
      <c r="BC59" s="29" t="str">
        <f>IF(Aanbod!D74&gt;"",IF(BA59&gt;0,BB59/BA59," ")," ")</f>
        <v xml:space="preserve"> </v>
      </c>
      <c r="BD59" s="5"/>
      <c r="BE59" s="5"/>
      <c r="BF59" s="5" t="str">
        <f>IF(Aanbod!D74&gt;"",IF(EXACT(AK59,0),IF(EXACT(Aanbod!D74, "pB"),Berekening!B59,IF(EXACT(Aanbod!D74, "Gvg-B"),Berekening!B59,IF(EXACT(Aanbod!D74, "Gvg"),Berekening!B59,0))),0)," ")</f>
        <v xml:space="preserve"> </v>
      </c>
      <c r="BG59" s="5" t="str">
        <f>IF(Aanbod!D74&gt;"",IF(EXACT(AK59,0),IF(EXACT(Aanbod!D74, "pB"),Aanbod!E74,IF(EXACT(Aanbod!D74, "Gvg-B"),Aanbod!E74,IF(EXACT(Aanbod!D74, "Gvg"),Aanbod!E74,0))),0)," ")</f>
        <v xml:space="preserve"> </v>
      </c>
      <c r="BH59" s="9" t="str">
        <f>IF(Aanbod!D74&gt;"",IF($BF$203&gt;0,$BE$1/$BF$203*BF59,0)," ")</f>
        <v xml:space="preserve"> </v>
      </c>
      <c r="BI59" s="10" t="str">
        <f>IF(Aanbod!D74&gt;"",IF(BG59&gt;0,BH59/BG59," ")," ")</f>
        <v xml:space="preserve"> </v>
      </c>
      <c r="BJ59" s="26"/>
      <c r="BK59" s="30"/>
      <c r="BL59" s="31" t="str">
        <f>IF(Aanbod!D74&gt;"",IF(EXACT(AK59,0),IF(EXACT(Aanbod!D74, "pA"),Berekening!B59,IF(EXACT(Aanbod!D74, "Gvg"),Berekening!B59,IF(EXACT(Aanbod!D74, "Gvg-A"),Berekening!B59,IF(EXACT(Aanbod!D74, "Gvg-B"),Berekening!B59,0)))),0)," ")</f>
        <v xml:space="preserve"> </v>
      </c>
      <c r="BM59" s="31" t="str">
        <f>IF(Aanbod!D74&gt;"",IF(EXACT(AK59,0),IF(EXACT(Aanbod!D74, "pA"),Aanbod!E74,IF(EXACT(Aanbod!D74, "Gvg"),Aanbod!E74,IF(EXACT(Aanbod!D74, "Gvg-A"),Aanbod!E74,IF(EXACT(Aanbod!D74, "Gvg-B"),Aanbod!E74,0)))),0)," ")</f>
        <v xml:space="preserve"> </v>
      </c>
      <c r="BN59" s="31" t="str">
        <f>IF(Aanbod!D74&gt;"",IF($BL$203&gt;0,$BK$1/$BL$203*BL59,0)," ")</f>
        <v xml:space="preserve"> </v>
      </c>
      <c r="BO59" s="29" t="str">
        <f>IF(Aanbod!D74&gt;"",IF(BM59&gt;0,BN59/BM59," ")," ")</f>
        <v xml:space="preserve"> </v>
      </c>
      <c r="BQ59" s="26"/>
      <c r="BR59" s="30"/>
      <c r="BS59" s="31" t="str">
        <f>IF(Aanbod!D74&gt;"",IF(EXACT(AK59,0),IF(EXACT(Aanbod!D74, "pB"),Berekening!B59,IF(EXACT(Aanbod!D74, "Gvg"),Berekening!B59,IF(EXACT(Aanbod!D74, "Gvg-A"),Berekening!B59,IF(EXACT(Aanbod!D74, "Gvg-B"),Berekening!B59,0)))),0)," ")</f>
        <v xml:space="preserve"> </v>
      </c>
      <c r="BT59" s="31" t="str">
        <f>IF(Aanbod!D74&gt;"",IF(EXACT(AK59,0),IF(EXACT(Aanbod!D74, "pB"),Aanbod!E74,IF(EXACT(Aanbod!D74, "Gvg"),Aanbod!E74,IF(EXACT(Aanbod!D74, "Gvg-A"),Aanbod!E74,IF(EXACT(Aanbod!D74, "Gvg-B"),Aanbod!E74,0)))),0)," ")</f>
        <v xml:space="preserve"> </v>
      </c>
      <c r="BU59" s="31" t="str">
        <f>IF(Aanbod!D74&gt;"",IF($BS$203&gt;0,$BR$1/$BS$203*BS59,0)," ")</f>
        <v xml:space="preserve"> </v>
      </c>
      <c r="BV59" s="29" t="str">
        <f>IF(Aanbod!D74&gt;"",IF(BT59&gt;0,BU59/BT59," ")," ")</f>
        <v xml:space="preserve"> </v>
      </c>
      <c r="BX59" s="34" t="str">
        <f>IF(Aanbod!D74&gt;"",AI59-AK59+BB59+BH59+BN59+BU59," ")</f>
        <v xml:space="preserve"> </v>
      </c>
      <c r="BY59" s="35" t="str">
        <f>IF(Aanbod!D74&gt;"",IF((BX59-AF59)&gt;0,0,(BX59-AF59))," ")</f>
        <v xml:space="preserve"> </v>
      </c>
      <c r="BZ59" s="35" t="str">
        <f>IF(Aanbod!D74&gt;"",IF((BX59-AF59)&gt;0,(BX59-AF59),0)," ")</f>
        <v xml:space="preserve"> </v>
      </c>
      <c r="CA59" s="35" t="str">
        <f>IF(Aanbod!D74&gt;"",IF(BZ59&gt;0,(Berekening!H59+BB59)/BX59*BZ59,0)," ")</f>
        <v xml:space="preserve"> </v>
      </c>
      <c r="CB59" s="35" t="str">
        <f>IF(Aanbod!D74&gt;"",IF(BZ59&gt;0,(Berekening!N59+BH59)/BX59*BZ59,0)," ")</f>
        <v xml:space="preserve"> </v>
      </c>
      <c r="CC59" s="35" t="str">
        <f>IF(Aanbod!D74&gt;"",IF(BZ59&gt;0,(Berekening!T59+BN59)/BX59*BZ59,0)," ")</f>
        <v xml:space="preserve"> </v>
      </c>
      <c r="CD59" s="33" t="str">
        <f>IF(Aanbod!D74&gt;"",IF(BZ59&gt;0,Berekening!AA59/BX59*BZ59,0)," ")</f>
        <v xml:space="preserve"> </v>
      </c>
      <c r="CE59" s="35"/>
      <c r="CM59" s="36"/>
      <c r="CN59" s="5"/>
      <c r="CO59" s="5" t="str">
        <f>IF(Aanbod!D74&gt;"",IF(EXACT(BZ59,0),IF(EXACT(AK59,0),IF(EXACT(AE59, "pA"),AH59,IF(EXACT(AE59, "Gvg-A"),AH59,IF(EXACT(AE59, "Gvg"),AH59,0))),0),0)," ")</f>
        <v xml:space="preserve"> </v>
      </c>
      <c r="CP59" s="5" t="str">
        <f>IF(Aanbod!D74&gt;"",IF(EXACT(BZ59,0),IF(EXACT(AK59,0),IF(EXACT(AE59, "pA"),AF59,IF(EXACT(AE59, "Gvg-A"),AF59,IF(EXACT(AE59, "Gvg"),AF59,0))),0),0)," ")</f>
        <v xml:space="preserve"> </v>
      </c>
      <c r="CQ59" s="5" t="str">
        <f>IF(Aanbod!D74&gt;"",IF($CO$203&gt;0,$CN$1/$CO$203*CO59,0)," ")</f>
        <v xml:space="preserve"> </v>
      </c>
      <c r="CR59" s="29" t="str">
        <f>IF(Aanbod!D74&gt;"",IF(CP59&gt;0,CQ59/CP59," ")," ")</f>
        <v xml:space="preserve"> </v>
      </c>
      <c r="CS59" s="5"/>
      <c r="CT59" s="5"/>
      <c r="CU59" s="5" t="str">
        <f>IF(Aanbod!D74&gt;"",IF(EXACT(BZ59,0),IF(EXACT(AK59,0),IF(EXACT(AE59, "pB"),AH59,IF(EXACT(AE59, "Gvg-B"),AH59,IF(EXACT(AE59, "Gvg"),AH59,0))),0),0)," ")</f>
        <v xml:space="preserve"> </v>
      </c>
      <c r="CV59" s="5" t="str">
        <f>IF(Aanbod!D74&gt;"",IF(EXACT(BZ59,0),IF(EXACT(AK59,0),IF(EXACT(AE59, "pB"),AF59,IF(EXACT(AE59, "Gvg-B"),AF59,IF(EXACT(AE59, "Gvg"),AF59,0))),0),0)," ")</f>
        <v xml:space="preserve"> </v>
      </c>
      <c r="CW59" s="9" t="str">
        <f>IF(Aanbod!D74&gt;"",IF($CU$203&gt;0,$CT$1/$CU$203*CU59,0)," ")</f>
        <v xml:space="preserve"> </v>
      </c>
      <c r="CX59" s="10" t="str">
        <f>IF(Aanbod!D74&gt;"",IF(CV59&gt;0,CW59/CV59," ")," ")</f>
        <v xml:space="preserve"> </v>
      </c>
      <c r="CY59" s="26"/>
      <c r="CZ59" s="30"/>
      <c r="DA59" s="31" t="str">
        <f>IF(Aanbod!D74&gt;"",IF(EXACT(BZ59,0),IF(EXACT(AK59,0),IF(EXACT(AE59, "pA"),AH59,IF(EXACT(AE59, "Gvg"),AH59,IF(EXACT(AE59, "Gvg-A"),AH59,IF(EXACT(AE59, "Gvg-B"),AH59,0)))),0),0)," ")</f>
        <v xml:space="preserve"> </v>
      </c>
      <c r="DB59" s="31" t="str">
        <f>IF(Aanbod!D74&gt;"",IF(EXACT(BZ59,0),IF(EXACT(AK59,0),IF(EXACT(AE59, "pA"),AF59,IF(EXACT(AE59, "Gvg"),AF59,IF(EXACT(AE59, "Gvg-A"),AF59,IF(EXACT(AE59, "Gvg-B"),AF59,0)))),0),0)," ")</f>
        <v xml:space="preserve"> </v>
      </c>
      <c r="DC59" s="31" t="str">
        <f>IF(Aanbod!D74&gt;"",IF($DA$203&gt;0,$CZ$1/$DA$203*DA59,0)," ")</f>
        <v xml:space="preserve"> </v>
      </c>
      <c r="DD59" s="29" t="str">
        <f>IF(Aanbod!D74&gt;"",IF(DB59&gt;0,DC59/DB59," ")," ")</f>
        <v xml:space="preserve"> </v>
      </c>
      <c r="DF59" s="26"/>
      <c r="DG59" s="30"/>
      <c r="DH59" s="31" t="str">
        <f>IF(Aanbod!D74&gt;"",IF(EXACT(BZ59,0),IF(EXACT(AK59,0),IF(EXACT(AE59, "pB"),AH59,IF(EXACT(AE59, "Gvg"),AH59,IF(EXACT(AE59, "Gvg-A"),AH59,IF(EXACT(AE59, "Gvg-B"),AH59,0)))),0),0)," ")</f>
        <v xml:space="preserve"> </v>
      </c>
      <c r="DI59" s="31" t="str">
        <f>IF(Aanbod!D74&gt;"",IF(EXACT(BZ59,0),IF(EXACT(AK59,0),IF(EXACT(AE59, "pB"),AF59,IF(EXACT(AE59, "Gvg"),AF59,IF(EXACT(AE59, "Gvg-A"),AF59,IF(EXACT(AE59, "Gvg-B"),AF59,0)))),0),0)," ")</f>
        <v xml:space="preserve"> </v>
      </c>
      <c r="DJ59" s="31" t="str">
        <f>IF(Aanbod!D74&gt;"",IF($DH$203&gt;0,$DG$1/$DH$203*DH59,0)," ")</f>
        <v xml:space="preserve"> </v>
      </c>
      <c r="DK59" s="29" t="str">
        <f>IF(Aanbod!D74&gt;"",IF(DI59&gt;0,DJ59/DI59," ")," ")</f>
        <v xml:space="preserve"> </v>
      </c>
      <c r="DM59" s="37" t="str">
        <f>IF(Aanbod!D74&gt;"",BX59-BZ59+CQ59+CW59+DC59+DJ59," ")</f>
        <v xml:space="preserve"> </v>
      </c>
      <c r="DN59" s="35" t="str">
        <f>IF(Aanbod!D74&gt;"",IF((DM59-AF59)&gt;0,(DM59-AF59),0)," ")</f>
        <v xml:space="preserve"> </v>
      </c>
      <c r="DO59" s="35" t="str">
        <f>IF(Aanbod!D74&gt;"",IF(DN59&gt;0,(Berekening!H59+BB59+CQ59)/DM59*DN59,0)," ")</f>
        <v xml:space="preserve"> </v>
      </c>
      <c r="DP59" s="35" t="str">
        <f>IF(Aanbod!D74&gt;"",IF(DN59&gt;0,(Berekening!N59+BH59+CW59)/DM59*DN59,0)," ")</f>
        <v xml:space="preserve"> </v>
      </c>
      <c r="DQ59" s="35" t="str">
        <f>IF(Aanbod!D74&gt;"",IF(DN59&gt;0,(Berekening!T59+BN59+DC59)/DM59*DN59,0)," ")</f>
        <v xml:space="preserve"> </v>
      </c>
      <c r="DR59" s="33" t="str">
        <f>IF(Aanbod!D74&gt;"",IF(DN59&gt;0,(Berekening!AA59+BU59+DJ59)/DM59*DN59,0)," ")</f>
        <v xml:space="preserve"> </v>
      </c>
      <c r="DS59" s="35"/>
      <c r="DT59" s="38" t="str">
        <f>IF(Aanbod!D74&gt;"",ROUND((DM59-DN59),2)," ")</f>
        <v xml:space="preserve"> </v>
      </c>
      <c r="DU59" s="38" t="str">
        <f>IF(Aanbod!D74&gt;"",IF(DT59=C59,0.01,DT59),"")</f>
        <v/>
      </c>
      <c r="DV59" s="39" t="str">
        <f>IF(Aanbod!D74&gt;"",RANK(DU59,$DU$2:$DU$201) + COUNTIF($DU$2:DU59,DU59) -1," ")</f>
        <v xml:space="preserve"> </v>
      </c>
      <c r="DW59" s="35" t="str">
        <f>IF(Aanbod!D74&gt;"",IF($DV$203&lt;0,IF(DV59&lt;=ABS($DV$203),0.01,0),IF(DV59&lt;=ABS($DV$203),-0.01,0))," ")</f>
        <v xml:space="preserve"> </v>
      </c>
      <c r="DX59" s="35"/>
      <c r="DY59" s="28" t="str">
        <f>IF(Aanbod!D74&gt;"",DT59+DW59," ")</f>
        <v xml:space="preserve"> </v>
      </c>
    </row>
    <row r="60" spans="1:129" x14ac:dyDescent="0.25">
      <c r="A60" s="26" t="str">
        <f>Aanbod!A75</f>
        <v/>
      </c>
      <c r="B60" s="27" t="str">
        <f>IF(Aanbod!D75&gt;"",IF(EXACT(Aanbod!F75, "Preferent"),Aanbod!E75*2,IF(EXACT(Aanbod!F75, "Concurrent"),Aanbod!E75,0))," ")</f>
        <v xml:space="preserve"> </v>
      </c>
      <c r="C60" s="28" t="str">
        <f>IF(Aanbod!E75&gt;0,Aanbod!E75," ")</f>
        <v xml:space="preserve"> </v>
      </c>
      <c r="D60" s="5"/>
      <c r="E60" s="5"/>
      <c r="F60" s="5" t="str">
        <f>IF(Aanbod!D75&gt;"",IF(EXACT(Aanbod!D75, "pA"),Berekening!B60,IF(EXACT(Aanbod!D75, "Gvg-A"),Berekening!B60,IF(EXACT(Aanbod!D75, "Gvg"),Berekening!B60,0)))," ")</f>
        <v xml:space="preserve"> </v>
      </c>
      <c r="G60" s="5" t="str">
        <f>IF(Aanbod!D75&gt;"",IF(EXACT(Aanbod!D75, "pA"),Aanbod!E75,IF(EXACT(Aanbod!D75, "Gvg-A"),Aanbod!E75,IF(EXACT(Aanbod!D75, "Gvg"),Aanbod!E75,0)))," ")</f>
        <v xml:space="preserve"> </v>
      </c>
      <c r="H60" s="5" t="str">
        <f>IF(Aanbod!D75&gt;"",IF($F$203&gt;0,$E$1/$F$203*F60,0)," ")</f>
        <v xml:space="preserve"> </v>
      </c>
      <c r="I60" s="29" t="str">
        <f>IF(Aanbod!D75&gt;"",IF(G60&gt;0,H60/G60," ")," ")</f>
        <v xml:space="preserve"> </v>
      </c>
      <c r="J60" s="5"/>
      <c r="K60" s="5"/>
      <c r="L60" s="5" t="str">
        <f>IF(Aanbod!D75&gt;"",IF(EXACT(Aanbod!D75, "pB"),Berekening!B60,IF(EXACT(Aanbod!D75, "Gvg-B"),Berekening!B60,IF(EXACT(Aanbod!D75, "Gvg"),Berekening!B60,0)))," ")</f>
        <v xml:space="preserve"> </v>
      </c>
      <c r="M60" s="5" t="str">
        <f>IF(Aanbod!D75&gt;"",IF(EXACT(Aanbod!D75, "pB"),Aanbod!E75,IF(EXACT(Aanbod!D75, "Gvg-B"),Aanbod!E75,IF(EXACT(Aanbod!D75, "Gvg"),Aanbod!E75,0)))," ")</f>
        <v xml:space="preserve"> </v>
      </c>
      <c r="N60" s="9" t="str">
        <f>IF(Aanbod!D75&gt;"",IF($L$203&gt;0,$K$1/$L$203*L60,0)," ")</f>
        <v xml:space="preserve"> </v>
      </c>
      <c r="O60" s="10" t="str">
        <f>IF(Aanbod!D75&gt;"",IF(M60&gt;0,N60/M60," ")," ")</f>
        <v xml:space="preserve"> </v>
      </c>
      <c r="P60" s="26"/>
      <c r="Q60" s="30"/>
      <c r="R60" s="31" t="str">
        <f>IF(Aanbod!D75&gt;"",IF(EXACT(Aanbod!D75, "pA"),Berekening!B60,IF(EXACT(Aanbod!D75, "Gvg"),Berekening!B60,IF(EXACT(Aanbod!D75, "Gvg-A"),Berekening!B60,IF(EXACT(Aanbod!D75, "Gvg-B"),Berekening!B60,0))))," ")</f>
        <v xml:space="preserve"> </v>
      </c>
      <c r="S60" s="31" t="str">
        <f>IF(Aanbod!D75&gt;"",IF(EXACT(Aanbod!D75, "pA"),Aanbod!E75,IF(EXACT(Aanbod!D75, "Gvg"),Aanbod!E75,IF(EXACT(Aanbod!D75, "Gvg-A"),Aanbod!E75,IF(EXACT(Aanbod!D75, "Gvg-B"),Aanbod!E75,0))))," ")</f>
        <v xml:space="preserve"> </v>
      </c>
      <c r="T60" s="31" t="str">
        <f>IF(Aanbod!D75&gt;"",IF($R$203&gt;0,$Q$1/$R$203*R60,0)," ")</f>
        <v xml:space="preserve"> </v>
      </c>
      <c r="U60" s="29" t="str">
        <f>IF(Aanbod!D75&gt;"",IF(S60&gt;0,T60/S60," ")," ")</f>
        <v xml:space="preserve"> </v>
      </c>
      <c r="W60" s="26"/>
      <c r="X60" s="30"/>
      <c r="Y60" s="31" t="str">
        <f>IF(Aanbod!D75&gt;"",IF(EXACT(Aanbod!D75, "pB"),Berekening!B60,IF(EXACT(Aanbod!D75, "Gvg"),Berekening!B60,IF(EXACT(Aanbod!D75, "Gvg-A"),Berekening!B60,IF(EXACT(Aanbod!D75, "Gvg-B"),Berekening!B60,0))))," ")</f>
        <v xml:space="preserve"> </v>
      </c>
      <c r="Z60" s="31" t="str">
        <f>IF(Aanbod!D75&gt;"",IF(EXACT(Aanbod!D75, "pB"),Aanbod!E75,IF(EXACT(Aanbod!D75, "Gvg"),Aanbod!E75,IF(EXACT(Aanbod!D75, "Gvg-A"),Aanbod!E75,IF(EXACT(Aanbod!D75, "Gvg-B"),Aanbod!E75,0))))," ")</f>
        <v xml:space="preserve"> </v>
      </c>
      <c r="AA60" s="31" t="str">
        <f>IF(Aanbod!D75&gt;"",IF($Y$203&gt;0,$X$1/$Y$203*Y60,0)," ")</f>
        <v xml:space="preserve"> </v>
      </c>
      <c r="AB60" s="29" t="str">
        <f>IF(Aanbod!D75&gt;"",IF(Z60&gt;0,AA60/Z60," ")," ")</f>
        <v xml:space="preserve"> </v>
      </c>
      <c r="AC60" s="32"/>
      <c r="AD60" s="26" t="str">
        <f>IF(Aanbod!D75&gt;"",ROW(AE60)-1," ")</f>
        <v xml:space="preserve"> </v>
      </c>
      <c r="AE60" t="str">
        <f>IF(Aanbod!D75&gt;"",Aanbod!D75," ")</f>
        <v xml:space="preserve"> </v>
      </c>
      <c r="AF60" s="9" t="str">
        <f>IF(Aanbod!D75&gt;"",Aanbod!E75," ")</f>
        <v xml:space="preserve"> </v>
      </c>
      <c r="AG60" t="str">
        <f>IF(Aanbod!D75&gt;"",Aanbod!F75," ")</f>
        <v xml:space="preserve"> </v>
      </c>
      <c r="AH60" s="33" t="str">
        <f>IF(Aanbod!D75&gt;"",Berekening!B60," ")</f>
        <v xml:space="preserve"> </v>
      </c>
      <c r="AI60" s="34" t="str">
        <f>IF(Aanbod!D75&gt;"",Berekening!H60+Berekening!N60+Berekening!T60+Berekening!AA60," ")</f>
        <v xml:space="preserve"> </v>
      </c>
      <c r="AJ60" s="35" t="str">
        <f>IF(Aanbod!D75&gt;"",IF((AI60-AF60)&gt;0,0,(AI60-AF60))," ")</f>
        <v xml:space="preserve"> </v>
      </c>
      <c r="AK60" s="35" t="str">
        <f>IF(Aanbod!D75&gt;"",IF((AI60-AF60)&gt;0,(AI60-AF60),0)," ")</f>
        <v xml:space="preserve"> </v>
      </c>
      <c r="AL60" s="35" t="str">
        <f>IF(Aanbod!D75&gt;"",IF(AK60&gt;0,Berekening!H60/AI60*AK60,0)," ")</f>
        <v xml:space="preserve"> </v>
      </c>
      <c r="AM60" s="35" t="str">
        <f>IF(Aanbod!D75&gt;"",IF(AK60&gt;0,Berekening!N60/AI60*AK60,0)," ")</f>
        <v xml:space="preserve"> </v>
      </c>
      <c r="AN60" s="35" t="str">
        <f>IF(Aanbod!D75&gt;"",IF(AK60&gt;0,Berekening!T60/AI60*AK60,0)," ")</f>
        <v xml:space="preserve"> </v>
      </c>
      <c r="AO60" s="33" t="str">
        <f>IF(Aanbod!D75&gt;"",IF(AK60&gt;0,Berekening!AA60/AI60*AK60,0)," ")</f>
        <v xml:space="preserve"> </v>
      </c>
      <c r="AX60" s="36"/>
      <c r="AY60" s="5"/>
      <c r="AZ60" s="5" t="str">
        <f>IF(Aanbod!D75&gt;"",IF(EXACT(AK60,0),IF(EXACT(Aanbod!D75, "pA"),Berekening!B60,IF(EXACT(Aanbod!D75, "Gvg-A"),Berekening!B60,IF(EXACT(Aanbod!D75, "Gvg"),Berekening!B60,0))),0)," ")</f>
        <v xml:space="preserve"> </v>
      </c>
      <c r="BA60" s="5" t="str">
        <f>IF(Aanbod!D75&gt;"",IF(EXACT(AK60,0),IF(EXACT(Aanbod!D75, "pA"),Aanbod!E75,IF(EXACT(Aanbod!D75, "Gvg-A"),Aanbod!E75,IF(EXACT(Aanbod!D75, "Gvg"),Aanbod!E75,0))),0)," ")</f>
        <v xml:space="preserve"> </v>
      </c>
      <c r="BB60" s="5" t="str">
        <f>IF(Aanbod!D75&gt;"",IF($AZ$203&gt;0,$AY$1/$AZ$203*AZ60,0)," ")</f>
        <v xml:space="preserve"> </v>
      </c>
      <c r="BC60" s="29" t="str">
        <f>IF(Aanbod!D75&gt;"",IF(BA60&gt;0,BB60/BA60," ")," ")</f>
        <v xml:space="preserve"> </v>
      </c>
      <c r="BD60" s="5"/>
      <c r="BE60" s="5"/>
      <c r="BF60" s="5" t="str">
        <f>IF(Aanbod!D75&gt;"",IF(EXACT(AK60,0),IF(EXACT(Aanbod!D75, "pB"),Berekening!B60,IF(EXACT(Aanbod!D75, "Gvg-B"),Berekening!B60,IF(EXACT(Aanbod!D75, "Gvg"),Berekening!B60,0))),0)," ")</f>
        <v xml:space="preserve"> </v>
      </c>
      <c r="BG60" s="5" t="str">
        <f>IF(Aanbod!D75&gt;"",IF(EXACT(AK60,0),IF(EXACT(Aanbod!D75, "pB"),Aanbod!E75,IF(EXACT(Aanbod!D75, "Gvg-B"),Aanbod!E75,IF(EXACT(Aanbod!D75, "Gvg"),Aanbod!E75,0))),0)," ")</f>
        <v xml:space="preserve"> </v>
      </c>
      <c r="BH60" s="9" t="str">
        <f>IF(Aanbod!D75&gt;"",IF($BF$203&gt;0,$BE$1/$BF$203*BF60,0)," ")</f>
        <v xml:space="preserve"> </v>
      </c>
      <c r="BI60" s="10" t="str">
        <f>IF(Aanbod!D75&gt;"",IF(BG60&gt;0,BH60/BG60," ")," ")</f>
        <v xml:space="preserve"> </v>
      </c>
      <c r="BJ60" s="26"/>
      <c r="BK60" s="30"/>
      <c r="BL60" s="31" t="str">
        <f>IF(Aanbod!D75&gt;"",IF(EXACT(AK60,0),IF(EXACT(Aanbod!D75, "pA"),Berekening!B60,IF(EXACT(Aanbod!D75, "Gvg"),Berekening!B60,IF(EXACT(Aanbod!D75, "Gvg-A"),Berekening!B60,IF(EXACT(Aanbod!D75, "Gvg-B"),Berekening!B60,0)))),0)," ")</f>
        <v xml:space="preserve"> </v>
      </c>
      <c r="BM60" s="31" t="str">
        <f>IF(Aanbod!D75&gt;"",IF(EXACT(AK60,0),IF(EXACT(Aanbod!D75, "pA"),Aanbod!E75,IF(EXACT(Aanbod!D75, "Gvg"),Aanbod!E75,IF(EXACT(Aanbod!D75, "Gvg-A"),Aanbod!E75,IF(EXACT(Aanbod!D75, "Gvg-B"),Aanbod!E75,0)))),0)," ")</f>
        <v xml:space="preserve"> </v>
      </c>
      <c r="BN60" s="31" t="str">
        <f>IF(Aanbod!D75&gt;"",IF($BL$203&gt;0,$BK$1/$BL$203*BL60,0)," ")</f>
        <v xml:space="preserve"> </v>
      </c>
      <c r="BO60" s="29" t="str">
        <f>IF(Aanbod!D75&gt;"",IF(BM60&gt;0,BN60/BM60," ")," ")</f>
        <v xml:space="preserve"> </v>
      </c>
      <c r="BQ60" s="26"/>
      <c r="BR60" s="30"/>
      <c r="BS60" s="31" t="str">
        <f>IF(Aanbod!D75&gt;"",IF(EXACT(AK60,0),IF(EXACT(Aanbod!D75, "pB"),Berekening!B60,IF(EXACT(Aanbod!D75, "Gvg"),Berekening!B60,IF(EXACT(Aanbod!D75, "Gvg-A"),Berekening!B60,IF(EXACT(Aanbod!D75, "Gvg-B"),Berekening!B60,0)))),0)," ")</f>
        <v xml:space="preserve"> </v>
      </c>
      <c r="BT60" s="31" t="str">
        <f>IF(Aanbod!D75&gt;"",IF(EXACT(AK60,0),IF(EXACT(Aanbod!D75, "pB"),Aanbod!E75,IF(EXACT(Aanbod!D75, "Gvg"),Aanbod!E75,IF(EXACT(Aanbod!D75, "Gvg-A"),Aanbod!E75,IF(EXACT(Aanbod!D75, "Gvg-B"),Aanbod!E75,0)))),0)," ")</f>
        <v xml:space="preserve"> </v>
      </c>
      <c r="BU60" s="31" t="str">
        <f>IF(Aanbod!D75&gt;"",IF($BS$203&gt;0,$BR$1/$BS$203*BS60,0)," ")</f>
        <v xml:space="preserve"> </v>
      </c>
      <c r="BV60" s="29" t="str">
        <f>IF(Aanbod!D75&gt;"",IF(BT60&gt;0,BU60/BT60," ")," ")</f>
        <v xml:space="preserve"> </v>
      </c>
      <c r="BX60" s="34" t="str">
        <f>IF(Aanbod!D75&gt;"",AI60-AK60+BB60+BH60+BN60+BU60," ")</f>
        <v xml:space="preserve"> </v>
      </c>
      <c r="BY60" s="35" t="str">
        <f>IF(Aanbod!D75&gt;"",IF((BX60-AF60)&gt;0,0,(BX60-AF60))," ")</f>
        <v xml:space="preserve"> </v>
      </c>
      <c r="BZ60" s="35" t="str">
        <f>IF(Aanbod!D75&gt;"",IF((BX60-AF60)&gt;0,(BX60-AF60),0)," ")</f>
        <v xml:space="preserve"> </v>
      </c>
      <c r="CA60" s="35" t="str">
        <f>IF(Aanbod!D75&gt;"",IF(BZ60&gt;0,(Berekening!H60+BB60)/BX60*BZ60,0)," ")</f>
        <v xml:space="preserve"> </v>
      </c>
      <c r="CB60" s="35" t="str">
        <f>IF(Aanbod!D75&gt;"",IF(BZ60&gt;0,(Berekening!N60+BH60)/BX60*BZ60,0)," ")</f>
        <v xml:space="preserve"> </v>
      </c>
      <c r="CC60" s="35" t="str">
        <f>IF(Aanbod!D75&gt;"",IF(BZ60&gt;0,(Berekening!T60+BN60)/BX60*BZ60,0)," ")</f>
        <v xml:space="preserve"> </v>
      </c>
      <c r="CD60" s="33" t="str">
        <f>IF(Aanbod!D75&gt;"",IF(BZ60&gt;0,Berekening!AA60/BX60*BZ60,0)," ")</f>
        <v xml:space="preserve"> </v>
      </c>
      <c r="CE60" s="35"/>
      <c r="CM60" s="36"/>
      <c r="CN60" s="5"/>
      <c r="CO60" s="5" t="str">
        <f>IF(Aanbod!D75&gt;"",IF(EXACT(BZ60,0),IF(EXACT(AK60,0),IF(EXACT(AE60, "pA"),AH60,IF(EXACT(AE60, "Gvg-A"),AH60,IF(EXACT(AE60, "Gvg"),AH60,0))),0),0)," ")</f>
        <v xml:space="preserve"> </v>
      </c>
      <c r="CP60" s="5" t="str">
        <f>IF(Aanbod!D75&gt;"",IF(EXACT(BZ60,0),IF(EXACT(AK60,0),IF(EXACT(AE60, "pA"),AF60,IF(EXACT(AE60, "Gvg-A"),AF60,IF(EXACT(AE60, "Gvg"),AF60,0))),0),0)," ")</f>
        <v xml:space="preserve"> </v>
      </c>
      <c r="CQ60" s="5" t="str">
        <f>IF(Aanbod!D75&gt;"",IF($CO$203&gt;0,$CN$1/$CO$203*CO60,0)," ")</f>
        <v xml:space="preserve"> </v>
      </c>
      <c r="CR60" s="29" t="str">
        <f>IF(Aanbod!D75&gt;"",IF(CP60&gt;0,CQ60/CP60," ")," ")</f>
        <v xml:space="preserve"> </v>
      </c>
      <c r="CS60" s="5"/>
      <c r="CT60" s="5"/>
      <c r="CU60" s="5" t="str">
        <f>IF(Aanbod!D75&gt;"",IF(EXACT(BZ60,0),IF(EXACT(AK60,0),IF(EXACT(AE60, "pB"),AH60,IF(EXACT(AE60, "Gvg-B"),AH60,IF(EXACT(AE60, "Gvg"),AH60,0))),0),0)," ")</f>
        <v xml:space="preserve"> </v>
      </c>
      <c r="CV60" s="5" t="str">
        <f>IF(Aanbod!D75&gt;"",IF(EXACT(BZ60,0),IF(EXACT(AK60,0),IF(EXACT(AE60, "pB"),AF60,IF(EXACT(AE60, "Gvg-B"),AF60,IF(EXACT(AE60, "Gvg"),AF60,0))),0),0)," ")</f>
        <v xml:space="preserve"> </v>
      </c>
      <c r="CW60" s="9" t="str">
        <f>IF(Aanbod!D75&gt;"",IF($CU$203&gt;0,$CT$1/$CU$203*CU60,0)," ")</f>
        <v xml:space="preserve"> </v>
      </c>
      <c r="CX60" s="10" t="str">
        <f>IF(Aanbod!D75&gt;"",IF(CV60&gt;0,CW60/CV60," ")," ")</f>
        <v xml:space="preserve"> </v>
      </c>
      <c r="CY60" s="26"/>
      <c r="CZ60" s="30"/>
      <c r="DA60" s="31" t="str">
        <f>IF(Aanbod!D75&gt;"",IF(EXACT(BZ60,0),IF(EXACT(AK60,0),IF(EXACT(AE60, "pA"),AH60,IF(EXACT(AE60, "Gvg"),AH60,IF(EXACT(AE60, "Gvg-A"),AH60,IF(EXACT(AE60, "Gvg-B"),AH60,0)))),0),0)," ")</f>
        <v xml:space="preserve"> </v>
      </c>
      <c r="DB60" s="31" t="str">
        <f>IF(Aanbod!D75&gt;"",IF(EXACT(BZ60,0),IF(EXACT(AK60,0),IF(EXACT(AE60, "pA"),AF60,IF(EXACT(AE60, "Gvg"),AF60,IF(EXACT(AE60, "Gvg-A"),AF60,IF(EXACT(AE60, "Gvg-B"),AF60,0)))),0),0)," ")</f>
        <v xml:space="preserve"> </v>
      </c>
      <c r="DC60" s="31" t="str">
        <f>IF(Aanbod!D75&gt;"",IF($DA$203&gt;0,$CZ$1/$DA$203*DA60,0)," ")</f>
        <v xml:space="preserve"> </v>
      </c>
      <c r="DD60" s="29" t="str">
        <f>IF(Aanbod!D75&gt;"",IF(DB60&gt;0,DC60/DB60," ")," ")</f>
        <v xml:space="preserve"> </v>
      </c>
      <c r="DF60" s="26"/>
      <c r="DG60" s="30"/>
      <c r="DH60" s="31" t="str">
        <f>IF(Aanbod!D75&gt;"",IF(EXACT(BZ60,0),IF(EXACT(AK60,0),IF(EXACT(AE60, "pB"),AH60,IF(EXACT(AE60, "Gvg"),AH60,IF(EXACT(AE60, "Gvg-A"),AH60,IF(EXACT(AE60, "Gvg-B"),AH60,0)))),0),0)," ")</f>
        <v xml:space="preserve"> </v>
      </c>
      <c r="DI60" s="31" t="str">
        <f>IF(Aanbod!D75&gt;"",IF(EXACT(BZ60,0),IF(EXACT(AK60,0),IF(EXACT(AE60, "pB"),AF60,IF(EXACT(AE60, "Gvg"),AF60,IF(EXACT(AE60, "Gvg-A"),AF60,IF(EXACT(AE60, "Gvg-B"),AF60,0)))),0),0)," ")</f>
        <v xml:space="preserve"> </v>
      </c>
      <c r="DJ60" s="31" t="str">
        <f>IF(Aanbod!D75&gt;"",IF($DH$203&gt;0,$DG$1/$DH$203*DH60,0)," ")</f>
        <v xml:space="preserve"> </v>
      </c>
      <c r="DK60" s="29" t="str">
        <f>IF(Aanbod!D75&gt;"",IF(DI60&gt;0,DJ60/DI60," ")," ")</f>
        <v xml:space="preserve"> </v>
      </c>
      <c r="DM60" s="37" t="str">
        <f>IF(Aanbod!D75&gt;"",BX60-BZ60+CQ60+CW60+DC60+DJ60," ")</f>
        <v xml:space="preserve"> </v>
      </c>
      <c r="DN60" s="35" t="str">
        <f>IF(Aanbod!D75&gt;"",IF((DM60-AF60)&gt;0,(DM60-AF60),0)," ")</f>
        <v xml:space="preserve"> </v>
      </c>
      <c r="DO60" s="35" t="str">
        <f>IF(Aanbod!D75&gt;"",IF(DN60&gt;0,(Berekening!H60+BB60+CQ60)/DM60*DN60,0)," ")</f>
        <v xml:space="preserve"> </v>
      </c>
      <c r="DP60" s="35" t="str">
        <f>IF(Aanbod!D75&gt;"",IF(DN60&gt;0,(Berekening!N60+BH60+CW60)/DM60*DN60,0)," ")</f>
        <v xml:space="preserve"> </v>
      </c>
      <c r="DQ60" s="35" t="str">
        <f>IF(Aanbod!D75&gt;"",IF(DN60&gt;0,(Berekening!T60+BN60+DC60)/DM60*DN60,0)," ")</f>
        <v xml:space="preserve"> </v>
      </c>
      <c r="DR60" s="33" t="str">
        <f>IF(Aanbod!D75&gt;"",IF(DN60&gt;0,(Berekening!AA60+BU60+DJ60)/DM60*DN60,0)," ")</f>
        <v xml:space="preserve"> </v>
      </c>
      <c r="DS60" s="35"/>
      <c r="DT60" s="38" t="str">
        <f>IF(Aanbod!D75&gt;"",ROUND((DM60-DN60),2)," ")</f>
        <v xml:space="preserve"> </v>
      </c>
      <c r="DU60" s="38" t="str">
        <f>IF(Aanbod!D75&gt;"",IF(DT60=C60,0.01,DT60),"")</f>
        <v/>
      </c>
      <c r="DV60" s="39" t="str">
        <f>IF(Aanbod!D75&gt;"",RANK(DU60,$DU$2:$DU$201) + COUNTIF($DU$2:DU60,DU60) -1," ")</f>
        <v xml:space="preserve"> </v>
      </c>
      <c r="DW60" s="35" t="str">
        <f>IF(Aanbod!D75&gt;"",IF($DV$203&lt;0,IF(DV60&lt;=ABS($DV$203),0.01,0),IF(DV60&lt;=ABS($DV$203),-0.01,0))," ")</f>
        <v xml:space="preserve"> </v>
      </c>
      <c r="DX60" s="35"/>
      <c r="DY60" s="28" t="str">
        <f>IF(Aanbod!D75&gt;"",DT60+DW60," ")</f>
        <v xml:space="preserve"> </v>
      </c>
    </row>
    <row r="61" spans="1:129" x14ac:dyDescent="0.25">
      <c r="A61" s="26" t="str">
        <f>Aanbod!A76</f>
        <v/>
      </c>
      <c r="B61" s="27" t="str">
        <f>IF(Aanbod!D76&gt;"",IF(EXACT(Aanbod!F76, "Preferent"),Aanbod!E76*2,IF(EXACT(Aanbod!F76, "Concurrent"),Aanbod!E76,0))," ")</f>
        <v xml:space="preserve"> </v>
      </c>
      <c r="C61" s="28" t="str">
        <f>IF(Aanbod!E76&gt;0,Aanbod!E76," ")</f>
        <v xml:space="preserve"> </v>
      </c>
      <c r="D61" s="5"/>
      <c r="E61" s="5"/>
      <c r="F61" s="5" t="str">
        <f>IF(Aanbod!D76&gt;"",IF(EXACT(Aanbod!D76, "pA"),Berekening!B61,IF(EXACT(Aanbod!D76, "Gvg-A"),Berekening!B61,IF(EXACT(Aanbod!D76, "Gvg"),Berekening!B61,0)))," ")</f>
        <v xml:space="preserve"> </v>
      </c>
      <c r="G61" s="5" t="str">
        <f>IF(Aanbod!D76&gt;"",IF(EXACT(Aanbod!D76, "pA"),Aanbod!E76,IF(EXACT(Aanbod!D76, "Gvg-A"),Aanbod!E76,IF(EXACT(Aanbod!D76, "Gvg"),Aanbod!E76,0)))," ")</f>
        <v xml:space="preserve"> </v>
      </c>
      <c r="H61" s="5" t="str">
        <f>IF(Aanbod!D76&gt;"",IF($F$203&gt;0,$E$1/$F$203*F61,0)," ")</f>
        <v xml:space="preserve"> </v>
      </c>
      <c r="I61" s="29" t="str">
        <f>IF(Aanbod!D76&gt;"",IF(G61&gt;0,H61/G61," ")," ")</f>
        <v xml:space="preserve"> </v>
      </c>
      <c r="J61" s="5"/>
      <c r="K61" s="5"/>
      <c r="L61" s="5" t="str">
        <f>IF(Aanbod!D76&gt;"",IF(EXACT(Aanbod!D76, "pB"),Berekening!B61,IF(EXACT(Aanbod!D76, "Gvg-B"),Berekening!B61,IF(EXACT(Aanbod!D76, "Gvg"),Berekening!B61,0)))," ")</f>
        <v xml:space="preserve"> </v>
      </c>
      <c r="M61" s="5" t="str">
        <f>IF(Aanbod!D76&gt;"",IF(EXACT(Aanbod!D76, "pB"),Aanbod!E76,IF(EXACT(Aanbod!D76, "Gvg-B"),Aanbod!E76,IF(EXACT(Aanbod!D76, "Gvg"),Aanbod!E76,0)))," ")</f>
        <v xml:space="preserve"> </v>
      </c>
      <c r="N61" s="9" t="str">
        <f>IF(Aanbod!D76&gt;"",IF($L$203&gt;0,$K$1/$L$203*L61,0)," ")</f>
        <v xml:space="preserve"> </v>
      </c>
      <c r="O61" s="10" t="str">
        <f>IF(Aanbod!D76&gt;"",IF(M61&gt;0,N61/M61," ")," ")</f>
        <v xml:space="preserve"> </v>
      </c>
      <c r="P61" s="26"/>
      <c r="Q61" s="30"/>
      <c r="R61" s="31" t="str">
        <f>IF(Aanbod!D76&gt;"",IF(EXACT(Aanbod!D76, "pA"),Berekening!B61,IF(EXACT(Aanbod!D76, "Gvg"),Berekening!B61,IF(EXACT(Aanbod!D76, "Gvg-A"),Berekening!B61,IF(EXACT(Aanbod!D76, "Gvg-B"),Berekening!B61,0))))," ")</f>
        <v xml:space="preserve"> </v>
      </c>
      <c r="S61" s="31" t="str">
        <f>IF(Aanbod!D76&gt;"",IF(EXACT(Aanbod!D76, "pA"),Aanbod!E76,IF(EXACT(Aanbod!D76, "Gvg"),Aanbod!E76,IF(EXACT(Aanbod!D76, "Gvg-A"),Aanbod!E76,IF(EXACT(Aanbod!D76, "Gvg-B"),Aanbod!E76,0))))," ")</f>
        <v xml:space="preserve"> </v>
      </c>
      <c r="T61" s="31" t="str">
        <f>IF(Aanbod!D76&gt;"",IF($R$203&gt;0,$Q$1/$R$203*R61,0)," ")</f>
        <v xml:space="preserve"> </v>
      </c>
      <c r="U61" s="29" t="str">
        <f>IF(Aanbod!D76&gt;"",IF(S61&gt;0,T61/S61," ")," ")</f>
        <v xml:space="preserve"> </v>
      </c>
      <c r="W61" s="26"/>
      <c r="X61" s="30"/>
      <c r="Y61" s="31" t="str">
        <f>IF(Aanbod!D76&gt;"",IF(EXACT(Aanbod!D76, "pB"),Berekening!B61,IF(EXACT(Aanbod!D76, "Gvg"),Berekening!B61,IF(EXACT(Aanbod!D76, "Gvg-A"),Berekening!B61,IF(EXACT(Aanbod!D76, "Gvg-B"),Berekening!B61,0))))," ")</f>
        <v xml:space="preserve"> </v>
      </c>
      <c r="Z61" s="31" t="str">
        <f>IF(Aanbod!D76&gt;"",IF(EXACT(Aanbod!D76, "pB"),Aanbod!E76,IF(EXACT(Aanbod!D76, "Gvg"),Aanbod!E76,IF(EXACT(Aanbod!D76, "Gvg-A"),Aanbod!E76,IF(EXACT(Aanbod!D76, "Gvg-B"),Aanbod!E76,0))))," ")</f>
        <v xml:space="preserve"> </v>
      </c>
      <c r="AA61" s="31" t="str">
        <f>IF(Aanbod!D76&gt;"",IF($Y$203&gt;0,$X$1/$Y$203*Y61,0)," ")</f>
        <v xml:space="preserve"> </v>
      </c>
      <c r="AB61" s="29" t="str">
        <f>IF(Aanbod!D76&gt;"",IF(Z61&gt;0,AA61/Z61," ")," ")</f>
        <v xml:space="preserve"> </v>
      </c>
      <c r="AC61" s="32"/>
      <c r="AD61" s="26" t="str">
        <f>IF(Aanbod!D76&gt;"",ROW(AE61)-1," ")</f>
        <v xml:space="preserve"> </v>
      </c>
      <c r="AE61" t="str">
        <f>IF(Aanbod!D76&gt;"",Aanbod!D76," ")</f>
        <v xml:space="preserve"> </v>
      </c>
      <c r="AF61" s="9" t="str">
        <f>IF(Aanbod!D76&gt;"",Aanbod!E76," ")</f>
        <v xml:space="preserve"> </v>
      </c>
      <c r="AG61" t="str">
        <f>IF(Aanbod!D76&gt;"",Aanbod!F76," ")</f>
        <v xml:space="preserve"> </v>
      </c>
      <c r="AH61" s="33" t="str">
        <f>IF(Aanbod!D76&gt;"",Berekening!B61," ")</f>
        <v xml:space="preserve"> </v>
      </c>
      <c r="AI61" s="34" t="str">
        <f>IF(Aanbod!D76&gt;"",Berekening!H61+Berekening!N61+Berekening!T61+Berekening!AA61," ")</f>
        <v xml:space="preserve"> </v>
      </c>
      <c r="AJ61" s="35" t="str">
        <f>IF(Aanbod!D76&gt;"",IF((AI61-AF61)&gt;0,0,(AI61-AF61))," ")</f>
        <v xml:space="preserve"> </v>
      </c>
      <c r="AK61" s="35" t="str">
        <f>IF(Aanbod!D76&gt;"",IF((AI61-AF61)&gt;0,(AI61-AF61),0)," ")</f>
        <v xml:space="preserve"> </v>
      </c>
      <c r="AL61" s="35" t="str">
        <f>IF(Aanbod!D76&gt;"",IF(AK61&gt;0,Berekening!H61/AI61*AK61,0)," ")</f>
        <v xml:space="preserve"> </v>
      </c>
      <c r="AM61" s="35" t="str">
        <f>IF(Aanbod!D76&gt;"",IF(AK61&gt;0,Berekening!N61/AI61*AK61,0)," ")</f>
        <v xml:space="preserve"> </v>
      </c>
      <c r="AN61" s="35" t="str">
        <f>IF(Aanbod!D76&gt;"",IF(AK61&gt;0,Berekening!T61/AI61*AK61,0)," ")</f>
        <v xml:space="preserve"> </v>
      </c>
      <c r="AO61" s="33" t="str">
        <f>IF(Aanbod!D76&gt;"",IF(AK61&gt;0,Berekening!AA61/AI61*AK61,0)," ")</f>
        <v xml:space="preserve"> </v>
      </c>
      <c r="AX61" s="36"/>
      <c r="AY61" s="5"/>
      <c r="AZ61" s="5" t="str">
        <f>IF(Aanbod!D76&gt;"",IF(EXACT(AK61,0),IF(EXACT(Aanbod!D76, "pA"),Berekening!B61,IF(EXACT(Aanbod!D76, "Gvg-A"),Berekening!B61,IF(EXACT(Aanbod!D76, "Gvg"),Berekening!B61,0))),0)," ")</f>
        <v xml:space="preserve"> </v>
      </c>
      <c r="BA61" s="5" t="str">
        <f>IF(Aanbod!D76&gt;"",IF(EXACT(AK61,0),IF(EXACT(Aanbod!D76, "pA"),Aanbod!E76,IF(EXACT(Aanbod!D76, "Gvg-A"),Aanbod!E76,IF(EXACT(Aanbod!D76, "Gvg"),Aanbod!E76,0))),0)," ")</f>
        <v xml:space="preserve"> </v>
      </c>
      <c r="BB61" s="5" t="str">
        <f>IF(Aanbod!D76&gt;"",IF($AZ$203&gt;0,$AY$1/$AZ$203*AZ61,0)," ")</f>
        <v xml:space="preserve"> </v>
      </c>
      <c r="BC61" s="29" t="str">
        <f>IF(Aanbod!D76&gt;"",IF(BA61&gt;0,BB61/BA61," ")," ")</f>
        <v xml:space="preserve"> </v>
      </c>
      <c r="BD61" s="5"/>
      <c r="BE61" s="5"/>
      <c r="BF61" s="5" t="str">
        <f>IF(Aanbod!D76&gt;"",IF(EXACT(AK61,0),IF(EXACT(Aanbod!D76, "pB"),Berekening!B61,IF(EXACT(Aanbod!D76, "Gvg-B"),Berekening!B61,IF(EXACT(Aanbod!D76, "Gvg"),Berekening!B61,0))),0)," ")</f>
        <v xml:space="preserve"> </v>
      </c>
      <c r="BG61" s="5" t="str">
        <f>IF(Aanbod!D76&gt;"",IF(EXACT(AK61,0),IF(EXACT(Aanbod!D76, "pB"),Aanbod!E76,IF(EXACT(Aanbod!D76, "Gvg-B"),Aanbod!E76,IF(EXACT(Aanbod!D76, "Gvg"),Aanbod!E76,0))),0)," ")</f>
        <v xml:space="preserve"> </v>
      </c>
      <c r="BH61" s="9" t="str">
        <f>IF(Aanbod!D76&gt;"",IF($BF$203&gt;0,$BE$1/$BF$203*BF61,0)," ")</f>
        <v xml:space="preserve"> </v>
      </c>
      <c r="BI61" s="10" t="str">
        <f>IF(Aanbod!D76&gt;"",IF(BG61&gt;0,BH61/BG61," ")," ")</f>
        <v xml:space="preserve"> </v>
      </c>
      <c r="BJ61" s="26"/>
      <c r="BK61" s="30"/>
      <c r="BL61" s="31" t="str">
        <f>IF(Aanbod!D76&gt;"",IF(EXACT(AK61,0),IF(EXACT(Aanbod!D76, "pA"),Berekening!B61,IF(EXACT(Aanbod!D76, "Gvg"),Berekening!B61,IF(EXACT(Aanbod!D76, "Gvg-A"),Berekening!B61,IF(EXACT(Aanbod!D76, "Gvg-B"),Berekening!B61,0)))),0)," ")</f>
        <v xml:space="preserve"> </v>
      </c>
      <c r="BM61" s="31" t="str">
        <f>IF(Aanbod!D76&gt;"",IF(EXACT(AK61,0),IF(EXACT(Aanbod!D76, "pA"),Aanbod!E76,IF(EXACT(Aanbod!D76, "Gvg"),Aanbod!E76,IF(EXACT(Aanbod!D76, "Gvg-A"),Aanbod!E76,IF(EXACT(Aanbod!D76, "Gvg-B"),Aanbod!E76,0)))),0)," ")</f>
        <v xml:space="preserve"> </v>
      </c>
      <c r="BN61" s="31" t="str">
        <f>IF(Aanbod!D76&gt;"",IF($BL$203&gt;0,$BK$1/$BL$203*BL61,0)," ")</f>
        <v xml:space="preserve"> </v>
      </c>
      <c r="BO61" s="29" t="str">
        <f>IF(Aanbod!D76&gt;"",IF(BM61&gt;0,BN61/BM61," ")," ")</f>
        <v xml:space="preserve"> </v>
      </c>
      <c r="BQ61" s="26"/>
      <c r="BR61" s="30"/>
      <c r="BS61" s="31" t="str">
        <f>IF(Aanbod!D76&gt;"",IF(EXACT(AK61,0),IF(EXACT(Aanbod!D76, "pB"),Berekening!B61,IF(EXACT(Aanbod!D76, "Gvg"),Berekening!B61,IF(EXACT(Aanbod!D76, "Gvg-A"),Berekening!B61,IF(EXACT(Aanbod!D76, "Gvg-B"),Berekening!B61,0)))),0)," ")</f>
        <v xml:space="preserve"> </v>
      </c>
      <c r="BT61" s="31" t="str">
        <f>IF(Aanbod!D76&gt;"",IF(EXACT(AK61,0),IF(EXACT(Aanbod!D76, "pB"),Aanbod!E76,IF(EXACT(Aanbod!D76, "Gvg"),Aanbod!E76,IF(EXACT(Aanbod!D76, "Gvg-A"),Aanbod!E76,IF(EXACT(Aanbod!D76, "Gvg-B"),Aanbod!E76,0)))),0)," ")</f>
        <v xml:space="preserve"> </v>
      </c>
      <c r="BU61" s="31" t="str">
        <f>IF(Aanbod!D76&gt;"",IF($BS$203&gt;0,$BR$1/$BS$203*BS61,0)," ")</f>
        <v xml:space="preserve"> </v>
      </c>
      <c r="BV61" s="29" t="str">
        <f>IF(Aanbod!D76&gt;"",IF(BT61&gt;0,BU61/BT61," ")," ")</f>
        <v xml:space="preserve"> </v>
      </c>
      <c r="BX61" s="34" t="str">
        <f>IF(Aanbod!D76&gt;"",AI61-AK61+BB61+BH61+BN61+BU61," ")</f>
        <v xml:space="preserve"> </v>
      </c>
      <c r="BY61" s="35" t="str">
        <f>IF(Aanbod!D76&gt;"",IF((BX61-AF61)&gt;0,0,(BX61-AF61))," ")</f>
        <v xml:space="preserve"> </v>
      </c>
      <c r="BZ61" s="35" t="str">
        <f>IF(Aanbod!D76&gt;"",IF((BX61-AF61)&gt;0,(BX61-AF61),0)," ")</f>
        <v xml:space="preserve"> </v>
      </c>
      <c r="CA61" s="35" t="str">
        <f>IF(Aanbod!D76&gt;"",IF(BZ61&gt;0,(Berekening!H61+BB61)/BX61*BZ61,0)," ")</f>
        <v xml:space="preserve"> </v>
      </c>
      <c r="CB61" s="35" t="str">
        <f>IF(Aanbod!D76&gt;"",IF(BZ61&gt;0,(Berekening!N61+BH61)/BX61*BZ61,0)," ")</f>
        <v xml:space="preserve"> </v>
      </c>
      <c r="CC61" s="35" t="str">
        <f>IF(Aanbod!D76&gt;"",IF(BZ61&gt;0,(Berekening!T61+BN61)/BX61*BZ61,0)," ")</f>
        <v xml:space="preserve"> </v>
      </c>
      <c r="CD61" s="33" t="str">
        <f>IF(Aanbod!D76&gt;"",IF(BZ61&gt;0,Berekening!AA61/BX61*BZ61,0)," ")</f>
        <v xml:space="preserve"> </v>
      </c>
      <c r="CE61" s="35"/>
      <c r="CM61" s="36"/>
      <c r="CN61" s="5"/>
      <c r="CO61" s="5" t="str">
        <f>IF(Aanbod!D76&gt;"",IF(EXACT(BZ61,0),IF(EXACT(AK61,0),IF(EXACT(AE61, "pA"),AH61,IF(EXACT(AE61, "Gvg-A"),AH61,IF(EXACT(AE61, "Gvg"),AH61,0))),0),0)," ")</f>
        <v xml:space="preserve"> </v>
      </c>
      <c r="CP61" s="5" t="str">
        <f>IF(Aanbod!D76&gt;"",IF(EXACT(BZ61,0),IF(EXACT(AK61,0),IF(EXACT(AE61, "pA"),AF61,IF(EXACT(AE61, "Gvg-A"),AF61,IF(EXACT(AE61, "Gvg"),AF61,0))),0),0)," ")</f>
        <v xml:space="preserve"> </v>
      </c>
      <c r="CQ61" s="5" t="str">
        <f>IF(Aanbod!D76&gt;"",IF($CO$203&gt;0,$CN$1/$CO$203*CO61,0)," ")</f>
        <v xml:space="preserve"> </v>
      </c>
      <c r="CR61" s="29" t="str">
        <f>IF(Aanbod!D76&gt;"",IF(CP61&gt;0,CQ61/CP61," ")," ")</f>
        <v xml:space="preserve"> </v>
      </c>
      <c r="CS61" s="5"/>
      <c r="CT61" s="5"/>
      <c r="CU61" s="5" t="str">
        <f>IF(Aanbod!D76&gt;"",IF(EXACT(BZ61,0),IF(EXACT(AK61,0),IF(EXACT(AE61, "pB"),AH61,IF(EXACT(AE61, "Gvg-B"),AH61,IF(EXACT(AE61, "Gvg"),AH61,0))),0),0)," ")</f>
        <v xml:space="preserve"> </v>
      </c>
      <c r="CV61" s="5" t="str">
        <f>IF(Aanbod!D76&gt;"",IF(EXACT(BZ61,0),IF(EXACT(AK61,0),IF(EXACT(AE61, "pB"),AF61,IF(EXACT(AE61, "Gvg-B"),AF61,IF(EXACT(AE61, "Gvg"),AF61,0))),0),0)," ")</f>
        <v xml:space="preserve"> </v>
      </c>
      <c r="CW61" s="9" t="str">
        <f>IF(Aanbod!D76&gt;"",IF($CU$203&gt;0,$CT$1/$CU$203*CU61,0)," ")</f>
        <v xml:space="preserve"> </v>
      </c>
      <c r="CX61" s="10" t="str">
        <f>IF(Aanbod!D76&gt;"",IF(CV61&gt;0,CW61/CV61," ")," ")</f>
        <v xml:space="preserve"> </v>
      </c>
      <c r="CY61" s="26"/>
      <c r="CZ61" s="30"/>
      <c r="DA61" s="31" t="str">
        <f>IF(Aanbod!D76&gt;"",IF(EXACT(BZ61,0),IF(EXACT(AK61,0),IF(EXACT(AE61, "pA"),AH61,IF(EXACT(AE61, "Gvg"),AH61,IF(EXACT(AE61, "Gvg-A"),AH61,IF(EXACT(AE61, "Gvg-B"),AH61,0)))),0),0)," ")</f>
        <v xml:space="preserve"> </v>
      </c>
      <c r="DB61" s="31" t="str">
        <f>IF(Aanbod!D76&gt;"",IF(EXACT(BZ61,0),IF(EXACT(AK61,0),IF(EXACT(AE61, "pA"),AF61,IF(EXACT(AE61, "Gvg"),AF61,IF(EXACT(AE61, "Gvg-A"),AF61,IF(EXACT(AE61, "Gvg-B"),AF61,0)))),0),0)," ")</f>
        <v xml:space="preserve"> </v>
      </c>
      <c r="DC61" s="31" t="str">
        <f>IF(Aanbod!D76&gt;"",IF($DA$203&gt;0,$CZ$1/$DA$203*DA61,0)," ")</f>
        <v xml:space="preserve"> </v>
      </c>
      <c r="DD61" s="29" t="str">
        <f>IF(Aanbod!D76&gt;"",IF(DB61&gt;0,DC61/DB61," ")," ")</f>
        <v xml:space="preserve"> </v>
      </c>
      <c r="DF61" s="26"/>
      <c r="DG61" s="30"/>
      <c r="DH61" s="31" t="str">
        <f>IF(Aanbod!D76&gt;"",IF(EXACT(BZ61,0),IF(EXACT(AK61,0),IF(EXACT(AE61, "pB"),AH61,IF(EXACT(AE61, "Gvg"),AH61,IF(EXACT(AE61, "Gvg-A"),AH61,IF(EXACT(AE61, "Gvg-B"),AH61,0)))),0),0)," ")</f>
        <v xml:space="preserve"> </v>
      </c>
      <c r="DI61" s="31" t="str">
        <f>IF(Aanbod!D76&gt;"",IF(EXACT(BZ61,0),IF(EXACT(AK61,0),IF(EXACT(AE61, "pB"),AF61,IF(EXACT(AE61, "Gvg"),AF61,IF(EXACT(AE61, "Gvg-A"),AF61,IF(EXACT(AE61, "Gvg-B"),AF61,0)))),0),0)," ")</f>
        <v xml:space="preserve"> </v>
      </c>
      <c r="DJ61" s="31" t="str">
        <f>IF(Aanbod!D76&gt;"",IF($DH$203&gt;0,$DG$1/$DH$203*DH61,0)," ")</f>
        <v xml:space="preserve"> </v>
      </c>
      <c r="DK61" s="29" t="str">
        <f>IF(Aanbod!D76&gt;"",IF(DI61&gt;0,DJ61/DI61," ")," ")</f>
        <v xml:space="preserve"> </v>
      </c>
      <c r="DM61" s="37" t="str">
        <f>IF(Aanbod!D76&gt;"",BX61-BZ61+CQ61+CW61+DC61+DJ61," ")</f>
        <v xml:space="preserve"> </v>
      </c>
      <c r="DN61" s="35" t="str">
        <f>IF(Aanbod!D76&gt;"",IF((DM61-AF61)&gt;0,(DM61-AF61),0)," ")</f>
        <v xml:space="preserve"> </v>
      </c>
      <c r="DO61" s="35" t="str">
        <f>IF(Aanbod!D76&gt;"",IF(DN61&gt;0,(Berekening!H61+BB61+CQ61)/DM61*DN61,0)," ")</f>
        <v xml:space="preserve"> </v>
      </c>
      <c r="DP61" s="35" t="str">
        <f>IF(Aanbod!D76&gt;"",IF(DN61&gt;0,(Berekening!N61+BH61+CW61)/DM61*DN61,0)," ")</f>
        <v xml:space="preserve"> </v>
      </c>
      <c r="DQ61" s="35" t="str">
        <f>IF(Aanbod!D76&gt;"",IF(DN61&gt;0,(Berekening!T61+BN61+DC61)/DM61*DN61,0)," ")</f>
        <v xml:space="preserve"> </v>
      </c>
      <c r="DR61" s="33" t="str">
        <f>IF(Aanbod!D76&gt;"",IF(DN61&gt;0,(Berekening!AA61+BU61+DJ61)/DM61*DN61,0)," ")</f>
        <v xml:space="preserve"> </v>
      </c>
      <c r="DS61" s="35"/>
      <c r="DT61" s="38" t="str">
        <f>IF(Aanbod!D76&gt;"",ROUND((DM61-DN61),2)," ")</f>
        <v xml:space="preserve"> </v>
      </c>
      <c r="DU61" s="38" t="str">
        <f>IF(Aanbod!D76&gt;"",IF(DT61=C61,0.01,DT61),"")</f>
        <v/>
      </c>
      <c r="DV61" s="39" t="str">
        <f>IF(Aanbod!D76&gt;"",RANK(DU61,$DU$2:$DU$201) + COUNTIF($DU$2:DU61,DU61) -1," ")</f>
        <v xml:space="preserve"> </v>
      </c>
      <c r="DW61" s="35" t="str">
        <f>IF(Aanbod!D76&gt;"",IF($DV$203&lt;0,IF(DV61&lt;=ABS($DV$203),0.01,0),IF(DV61&lt;=ABS($DV$203),-0.01,0))," ")</f>
        <v xml:space="preserve"> </v>
      </c>
      <c r="DX61" s="35"/>
      <c r="DY61" s="28" t="str">
        <f>IF(Aanbod!D76&gt;"",DT61+DW61," ")</f>
        <v xml:space="preserve"> </v>
      </c>
    </row>
    <row r="62" spans="1:129" x14ac:dyDescent="0.25">
      <c r="A62" s="26" t="str">
        <f>Aanbod!A77</f>
        <v/>
      </c>
      <c r="B62" s="27" t="str">
        <f>IF(Aanbod!D77&gt;"",IF(EXACT(Aanbod!F77, "Preferent"),Aanbod!E77*2,IF(EXACT(Aanbod!F77, "Concurrent"),Aanbod!E77,0))," ")</f>
        <v xml:space="preserve"> </v>
      </c>
      <c r="C62" s="28" t="str">
        <f>IF(Aanbod!E77&gt;0,Aanbod!E77," ")</f>
        <v xml:space="preserve"> </v>
      </c>
      <c r="D62" s="5"/>
      <c r="E62" s="5"/>
      <c r="F62" s="5" t="str">
        <f>IF(Aanbod!D77&gt;"",IF(EXACT(Aanbod!D77, "pA"),Berekening!B62,IF(EXACT(Aanbod!D77, "Gvg-A"),Berekening!B62,IF(EXACT(Aanbod!D77, "Gvg"),Berekening!B62,0)))," ")</f>
        <v xml:space="preserve"> </v>
      </c>
      <c r="G62" s="5" t="str">
        <f>IF(Aanbod!D77&gt;"",IF(EXACT(Aanbod!D77, "pA"),Aanbod!E77,IF(EXACT(Aanbod!D77, "Gvg-A"),Aanbod!E77,IF(EXACT(Aanbod!D77, "Gvg"),Aanbod!E77,0)))," ")</f>
        <v xml:space="preserve"> </v>
      </c>
      <c r="H62" s="5" t="str">
        <f>IF(Aanbod!D77&gt;"",IF($F$203&gt;0,$E$1/$F$203*F62,0)," ")</f>
        <v xml:space="preserve"> </v>
      </c>
      <c r="I62" s="29" t="str">
        <f>IF(Aanbod!D77&gt;"",IF(G62&gt;0,H62/G62," ")," ")</f>
        <v xml:space="preserve"> </v>
      </c>
      <c r="J62" s="5"/>
      <c r="K62" s="5"/>
      <c r="L62" s="5" t="str">
        <f>IF(Aanbod!D77&gt;"",IF(EXACT(Aanbod!D77, "pB"),Berekening!B62,IF(EXACT(Aanbod!D77, "Gvg-B"),Berekening!B62,IF(EXACT(Aanbod!D77, "Gvg"),Berekening!B62,0)))," ")</f>
        <v xml:space="preserve"> </v>
      </c>
      <c r="M62" s="5" t="str">
        <f>IF(Aanbod!D77&gt;"",IF(EXACT(Aanbod!D77, "pB"),Aanbod!E77,IF(EXACT(Aanbod!D77, "Gvg-B"),Aanbod!E77,IF(EXACT(Aanbod!D77, "Gvg"),Aanbod!E77,0)))," ")</f>
        <v xml:space="preserve"> </v>
      </c>
      <c r="N62" s="9" t="str">
        <f>IF(Aanbod!D77&gt;"",IF($L$203&gt;0,$K$1/$L$203*L62,0)," ")</f>
        <v xml:space="preserve"> </v>
      </c>
      <c r="O62" s="10" t="str">
        <f>IF(Aanbod!D77&gt;"",IF(M62&gt;0,N62/M62," ")," ")</f>
        <v xml:space="preserve"> </v>
      </c>
      <c r="P62" s="26"/>
      <c r="Q62" s="30"/>
      <c r="R62" s="31" t="str">
        <f>IF(Aanbod!D77&gt;"",IF(EXACT(Aanbod!D77, "pA"),Berekening!B62,IF(EXACT(Aanbod!D77, "Gvg"),Berekening!B62,IF(EXACT(Aanbod!D77, "Gvg-A"),Berekening!B62,IF(EXACT(Aanbod!D77, "Gvg-B"),Berekening!B62,0))))," ")</f>
        <v xml:space="preserve"> </v>
      </c>
      <c r="S62" s="31" t="str">
        <f>IF(Aanbod!D77&gt;"",IF(EXACT(Aanbod!D77, "pA"),Aanbod!E77,IF(EXACT(Aanbod!D77, "Gvg"),Aanbod!E77,IF(EXACT(Aanbod!D77, "Gvg-A"),Aanbod!E77,IF(EXACT(Aanbod!D77, "Gvg-B"),Aanbod!E77,0))))," ")</f>
        <v xml:space="preserve"> </v>
      </c>
      <c r="T62" s="31" t="str">
        <f>IF(Aanbod!D77&gt;"",IF($R$203&gt;0,$Q$1/$R$203*R62,0)," ")</f>
        <v xml:space="preserve"> </v>
      </c>
      <c r="U62" s="29" t="str">
        <f>IF(Aanbod!D77&gt;"",IF(S62&gt;0,T62/S62," ")," ")</f>
        <v xml:space="preserve"> </v>
      </c>
      <c r="W62" s="26"/>
      <c r="X62" s="30"/>
      <c r="Y62" s="31" t="str">
        <f>IF(Aanbod!D77&gt;"",IF(EXACT(Aanbod!D77, "pB"),Berekening!B62,IF(EXACT(Aanbod!D77, "Gvg"),Berekening!B62,IF(EXACT(Aanbod!D77, "Gvg-A"),Berekening!B62,IF(EXACT(Aanbod!D77, "Gvg-B"),Berekening!B62,0))))," ")</f>
        <v xml:space="preserve"> </v>
      </c>
      <c r="Z62" s="31" t="str">
        <f>IF(Aanbod!D77&gt;"",IF(EXACT(Aanbod!D77, "pB"),Aanbod!E77,IF(EXACT(Aanbod!D77, "Gvg"),Aanbod!E77,IF(EXACT(Aanbod!D77, "Gvg-A"),Aanbod!E77,IF(EXACT(Aanbod!D77, "Gvg-B"),Aanbod!E77,0))))," ")</f>
        <v xml:space="preserve"> </v>
      </c>
      <c r="AA62" s="31" t="str">
        <f>IF(Aanbod!D77&gt;"",IF($Y$203&gt;0,$X$1/$Y$203*Y62,0)," ")</f>
        <v xml:space="preserve"> </v>
      </c>
      <c r="AB62" s="29" t="str">
        <f>IF(Aanbod!D77&gt;"",IF(Z62&gt;0,AA62/Z62," ")," ")</f>
        <v xml:space="preserve"> </v>
      </c>
      <c r="AC62" s="32"/>
      <c r="AD62" s="26" t="str">
        <f>IF(Aanbod!D77&gt;"",ROW(AE62)-1," ")</f>
        <v xml:space="preserve"> </v>
      </c>
      <c r="AE62" t="str">
        <f>IF(Aanbod!D77&gt;"",Aanbod!D77," ")</f>
        <v xml:space="preserve"> </v>
      </c>
      <c r="AF62" s="9" t="str">
        <f>IF(Aanbod!D77&gt;"",Aanbod!E77," ")</f>
        <v xml:space="preserve"> </v>
      </c>
      <c r="AG62" t="str">
        <f>IF(Aanbod!D77&gt;"",Aanbod!F77," ")</f>
        <v xml:space="preserve"> </v>
      </c>
      <c r="AH62" s="33" t="str">
        <f>IF(Aanbod!D77&gt;"",Berekening!B62," ")</f>
        <v xml:space="preserve"> </v>
      </c>
      <c r="AI62" s="34" t="str">
        <f>IF(Aanbod!D77&gt;"",Berekening!H62+Berekening!N62+Berekening!T62+Berekening!AA62," ")</f>
        <v xml:space="preserve"> </v>
      </c>
      <c r="AJ62" s="35" t="str">
        <f>IF(Aanbod!D77&gt;"",IF((AI62-AF62)&gt;0,0,(AI62-AF62))," ")</f>
        <v xml:space="preserve"> </v>
      </c>
      <c r="AK62" s="35" t="str">
        <f>IF(Aanbod!D77&gt;"",IF((AI62-AF62)&gt;0,(AI62-AF62),0)," ")</f>
        <v xml:space="preserve"> </v>
      </c>
      <c r="AL62" s="35" t="str">
        <f>IF(Aanbod!D77&gt;"",IF(AK62&gt;0,Berekening!H62/AI62*AK62,0)," ")</f>
        <v xml:space="preserve"> </v>
      </c>
      <c r="AM62" s="35" t="str">
        <f>IF(Aanbod!D77&gt;"",IF(AK62&gt;0,Berekening!N62/AI62*AK62,0)," ")</f>
        <v xml:space="preserve"> </v>
      </c>
      <c r="AN62" s="35" t="str">
        <f>IF(Aanbod!D77&gt;"",IF(AK62&gt;0,Berekening!T62/AI62*AK62,0)," ")</f>
        <v xml:space="preserve"> </v>
      </c>
      <c r="AO62" s="33" t="str">
        <f>IF(Aanbod!D77&gt;"",IF(AK62&gt;0,Berekening!AA62/AI62*AK62,0)," ")</f>
        <v xml:space="preserve"> </v>
      </c>
      <c r="AX62" s="36"/>
      <c r="AY62" s="5"/>
      <c r="AZ62" s="5" t="str">
        <f>IF(Aanbod!D77&gt;"",IF(EXACT(AK62,0),IF(EXACT(Aanbod!D77, "pA"),Berekening!B62,IF(EXACT(Aanbod!D77, "Gvg-A"),Berekening!B62,IF(EXACT(Aanbod!D77, "Gvg"),Berekening!B62,0))),0)," ")</f>
        <v xml:space="preserve"> </v>
      </c>
      <c r="BA62" s="5" t="str">
        <f>IF(Aanbod!D77&gt;"",IF(EXACT(AK62,0),IF(EXACT(Aanbod!D77, "pA"),Aanbod!E77,IF(EXACT(Aanbod!D77, "Gvg-A"),Aanbod!E77,IF(EXACT(Aanbod!D77, "Gvg"),Aanbod!E77,0))),0)," ")</f>
        <v xml:space="preserve"> </v>
      </c>
      <c r="BB62" s="5" t="str">
        <f>IF(Aanbod!D77&gt;"",IF($AZ$203&gt;0,$AY$1/$AZ$203*AZ62,0)," ")</f>
        <v xml:space="preserve"> </v>
      </c>
      <c r="BC62" s="29" t="str">
        <f>IF(Aanbod!D77&gt;"",IF(BA62&gt;0,BB62/BA62," ")," ")</f>
        <v xml:space="preserve"> </v>
      </c>
      <c r="BD62" s="5"/>
      <c r="BE62" s="5"/>
      <c r="BF62" s="5" t="str">
        <f>IF(Aanbod!D77&gt;"",IF(EXACT(AK62,0),IF(EXACT(Aanbod!D77, "pB"),Berekening!B62,IF(EXACT(Aanbod!D77, "Gvg-B"),Berekening!B62,IF(EXACT(Aanbod!D77, "Gvg"),Berekening!B62,0))),0)," ")</f>
        <v xml:space="preserve"> </v>
      </c>
      <c r="BG62" s="5" t="str">
        <f>IF(Aanbod!D77&gt;"",IF(EXACT(AK62,0),IF(EXACT(Aanbod!D77, "pB"),Aanbod!E77,IF(EXACT(Aanbod!D77, "Gvg-B"),Aanbod!E77,IF(EXACT(Aanbod!D77, "Gvg"),Aanbod!E77,0))),0)," ")</f>
        <v xml:space="preserve"> </v>
      </c>
      <c r="BH62" s="9" t="str">
        <f>IF(Aanbod!D77&gt;"",IF($BF$203&gt;0,$BE$1/$BF$203*BF62,0)," ")</f>
        <v xml:space="preserve"> </v>
      </c>
      <c r="BI62" s="10" t="str">
        <f>IF(Aanbod!D77&gt;"",IF(BG62&gt;0,BH62/BG62," ")," ")</f>
        <v xml:space="preserve"> </v>
      </c>
      <c r="BJ62" s="26"/>
      <c r="BK62" s="30"/>
      <c r="BL62" s="31" t="str">
        <f>IF(Aanbod!D77&gt;"",IF(EXACT(AK62,0),IF(EXACT(Aanbod!D77, "pA"),Berekening!B62,IF(EXACT(Aanbod!D77, "Gvg"),Berekening!B62,IF(EXACT(Aanbod!D77, "Gvg-A"),Berekening!B62,IF(EXACT(Aanbod!D77, "Gvg-B"),Berekening!B62,0)))),0)," ")</f>
        <v xml:space="preserve"> </v>
      </c>
      <c r="BM62" s="31" t="str">
        <f>IF(Aanbod!D77&gt;"",IF(EXACT(AK62,0),IF(EXACT(Aanbod!D77, "pA"),Aanbod!E77,IF(EXACT(Aanbod!D77, "Gvg"),Aanbod!E77,IF(EXACT(Aanbod!D77, "Gvg-A"),Aanbod!E77,IF(EXACT(Aanbod!D77, "Gvg-B"),Aanbod!E77,0)))),0)," ")</f>
        <v xml:space="preserve"> </v>
      </c>
      <c r="BN62" s="31" t="str">
        <f>IF(Aanbod!D77&gt;"",IF($BL$203&gt;0,$BK$1/$BL$203*BL62,0)," ")</f>
        <v xml:space="preserve"> </v>
      </c>
      <c r="BO62" s="29" t="str">
        <f>IF(Aanbod!D77&gt;"",IF(BM62&gt;0,BN62/BM62," ")," ")</f>
        <v xml:space="preserve"> </v>
      </c>
      <c r="BQ62" s="26"/>
      <c r="BR62" s="30"/>
      <c r="BS62" s="31" t="str">
        <f>IF(Aanbod!D77&gt;"",IF(EXACT(AK62,0),IF(EXACT(Aanbod!D77, "pB"),Berekening!B62,IF(EXACT(Aanbod!D77, "Gvg"),Berekening!B62,IF(EXACT(Aanbod!D77, "Gvg-A"),Berekening!B62,IF(EXACT(Aanbod!D77, "Gvg-B"),Berekening!B62,0)))),0)," ")</f>
        <v xml:space="preserve"> </v>
      </c>
      <c r="BT62" s="31" t="str">
        <f>IF(Aanbod!D77&gt;"",IF(EXACT(AK62,0),IF(EXACT(Aanbod!D77, "pB"),Aanbod!E77,IF(EXACT(Aanbod!D77, "Gvg"),Aanbod!E77,IF(EXACT(Aanbod!D77, "Gvg-A"),Aanbod!E77,IF(EXACT(Aanbod!D77, "Gvg-B"),Aanbod!E77,0)))),0)," ")</f>
        <v xml:space="preserve"> </v>
      </c>
      <c r="BU62" s="31" t="str">
        <f>IF(Aanbod!D77&gt;"",IF($BS$203&gt;0,$BR$1/$BS$203*BS62,0)," ")</f>
        <v xml:space="preserve"> </v>
      </c>
      <c r="BV62" s="29" t="str">
        <f>IF(Aanbod!D77&gt;"",IF(BT62&gt;0,BU62/BT62," ")," ")</f>
        <v xml:space="preserve"> </v>
      </c>
      <c r="BX62" s="34" t="str">
        <f>IF(Aanbod!D77&gt;"",AI62-AK62+BB62+BH62+BN62+BU62," ")</f>
        <v xml:space="preserve"> </v>
      </c>
      <c r="BY62" s="35" t="str">
        <f>IF(Aanbod!D77&gt;"",IF((BX62-AF62)&gt;0,0,(BX62-AF62))," ")</f>
        <v xml:space="preserve"> </v>
      </c>
      <c r="BZ62" s="35" t="str">
        <f>IF(Aanbod!D77&gt;"",IF((BX62-AF62)&gt;0,(BX62-AF62),0)," ")</f>
        <v xml:space="preserve"> </v>
      </c>
      <c r="CA62" s="35" t="str">
        <f>IF(Aanbod!D77&gt;"",IF(BZ62&gt;0,(Berekening!H62+BB62)/BX62*BZ62,0)," ")</f>
        <v xml:space="preserve"> </v>
      </c>
      <c r="CB62" s="35" t="str">
        <f>IF(Aanbod!D77&gt;"",IF(BZ62&gt;0,(Berekening!N62+BH62)/BX62*BZ62,0)," ")</f>
        <v xml:space="preserve"> </v>
      </c>
      <c r="CC62" s="35" t="str">
        <f>IF(Aanbod!D77&gt;"",IF(BZ62&gt;0,(Berekening!T62+BN62)/BX62*BZ62,0)," ")</f>
        <v xml:space="preserve"> </v>
      </c>
      <c r="CD62" s="33" t="str">
        <f>IF(Aanbod!D77&gt;"",IF(BZ62&gt;0,Berekening!AA62/BX62*BZ62,0)," ")</f>
        <v xml:space="preserve"> </v>
      </c>
      <c r="CE62" s="35"/>
      <c r="CM62" s="36"/>
      <c r="CN62" s="5"/>
      <c r="CO62" s="5" t="str">
        <f>IF(Aanbod!D77&gt;"",IF(EXACT(BZ62,0),IF(EXACT(AK62,0),IF(EXACT(AE62, "pA"),AH62,IF(EXACT(AE62, "Gvg-A"),AH62,IF(EXACT(AE62, "Gvg"),AH62,0))),0),0)," ")</f>
        <v xml:space="preserve"> </v>
      </c>
      <c r="CP62" s="5" t="str">
        <f>IF(Aanbod!D77&gt;"",IF(EXACT(BZ62,0),IF(EXACT(AK62,0),IF(EXACT(AE62, "pA"),AF62,IF(EXACT(AE62, "Gvg-A"),AF62,IF(EXACT(AE62, "Gvg"),AF62,0))),0),0)," ")</f>
        <v xml:space="preserve"> </v>
      </c>
      <c r="CQ62" s="5" t="str">
        <f>IF(Aanbod!D77&gt;"",IF($CO$203&gt;0,$CN$1/$CO$203*CO62,0)," ")</f>
        <v xml:space="preserve"> </v>
      </c>
      <c r="CR62" s="29" t="str">
        <f>IF(Aanbod!D77&gt;"",IF(CP62&gt;0,CQ62/CP62," ")," ")</f>
        <v xml:space="preserve"> </v>
      </c>
      <c r="CS62" s="5"/>
      <c r="CT62" s="5"/>
      <c r="CU62" s="5" t="str">
        <f>IF(Aanbod!D77&gt;"",IF(EXACT(BZ62,0),IF(EXACT(AK62,0),IF(EXACT(AE62, "pB"),AH62,IF(EXACT(AE62, "Gvg-B"),AH62,IF(EXACT(AE62, "Gvg"),AH62,0))),0),0)," ")</f>
        <v xml:space="preserve"> </v>
      </c>
      <c r="CV62" s="5" t="str">
        <f>IF(Aanbod!D77&gt;"",IF(EXACT(BZ62,0),IF(EXACT(AK62,0),IF(EXACT(AE62, "pB"),AF62,IF(EXACT(AE62, "Gvg-B"),AF62,IF(EXACT(AE62, "Gvg"),AF62,0))),0),0)," ")</f>
        <v xml:space="preserve"> </v>
      </c>
      <c r="CW62" s="9" t="str">
        <f>IF(Aanbod!D77&gt;"",IF($CU$203&gt;0,$CT$1/$CU$203*CU62,0)," ")</f>
        <v xml:space="preserve"> </v>
      </c>
      <c r="CX62" s="10" t="str">
        <f>IF(Aanbod!D77&gt;"",IF(CV62&gt;0,CW62/CV62," ")," ")</f>
        <v xml:space="preserve"> </v>
      </c>
      <c r="CY62" s="26"/>
      <c r="CZ62" s="30"/>
      <c r="DA62" s="31" t="str">
        <f>IF(Aanbod!D77&gt;"",IF(EXACT(BZ62,0),IF(EXACT(AK62,0),IF(EXACT(AE62, "pA"),AH62,IF(EXACT(AE62, "Gvg"),AH62,IF(EXACT(AE62, "Gvg-A"),AH62,IF(EXACT(AE62, "Gvg-B"),AH62,0)))),0),0)," ")</f>
        <v xml:space="preserve"> </v>
      </c>
      <c r="DB62" s="31" t="str">
        <f>IF(Aanbod!D77&gt;"",IF(EXACT(BZ62,0),IF(EXACT(AK62,0),IF(EXACT(AE62, "pA"),AF62,IF(EXACT(AE62, "Gvg"),AF62,IF(EXACT(AE62, "Gvg-A"),AF62,IF(EXACT(AE62, "Gvg-B"),AF62,0)))),0),0)," ")</f>
        <v xml:space="preserve"> </v>
      </c>
      <c r="DC62" s="31" t="str">
        <f>IF(Aanbod!D77&gt;"",IF($DA$203&gt;0,$CZ$1/$DA$203*DA62,0)," ")</f>
        <v xml:space="preserve"> </v>
      </c>
      <c r="DD62" s="29" t="str">
        <f>IF(Aanbod!D77&gt;"",IF(DB62&gt;0,DC62/DB62," ")," ")</f>
        <v xml:space="preserve"> </v>
      </c>
      <c r="DF62" s="26"/>
      <c r="DG62" s="30"/>
      <c r="DH62" s="31" t="str">
        <f>IF(Aanbod!D77&gt;"",IF(EXACT(BZ62,0),IF(EXACT(AK62,0),IF(EXACT(AE62, "pB"),AH62,IF(EXACT(AE62, "Gvg"),AH62,IF(EXACT(AE62, "Gvg-A"),AH62,IF(EXACT(AE62, "Gvg-B"),AH62,0)))),0),0)," ")</f>
        <v xml:space="preserve"> </v>
      </c>
      <c r="DI62" s="31" t="str">
        <f>IF(Aanbod!D77&gt;"",IF(EXACT(BZ62,0),IF(EXACT(AK62,0),IF(EXACT(AE62, "pB"),AF62,IF(EXACT(AE62, "Gvg"),AF62,IF(EXACT(AE62, "Gvg-A"),AF62,IF(EXACT(AE62, "Gvg-B"),AF62,0)))),0),0)," ")</f>
        <v xml:space="preserve"> </v>
      </c>
      <c r="DJ62" s="31" t="str">
        <f>IF(Aanbod!D77&gt;"",IF($DH$203&gt;0,$DG$1/$DH$203*DH62,0)," ")</f>
        <v xml:space="preserve"> </v>
      </c>
      <c r="DK62" s="29" t="str">
        <f>IF(Aanbod!D77&gt;"",IF(DI62&gt;0,DJ62/DI62," ")," ")</f>
        <v xml:space="preserve"> </v>
      </c>
      <c r="DM62" s="37" t="str">
        <f>IF(Aanbod!D77&gt;"",BX62-BZ62+CQ62+CW62+DC62+DJ62," ")</f>
        <v xml:space="preserve"> </v>
      </c>
      <c r="DN62" s="35" t="str">
        <f>IF(Aanbod!D77&gt;"",IF((DM62-AF62)&gt;0,(DM62-AF62),0)," ")</f>
        <v xml:space="preserve"> </v>
      </c>
      <c r="DO62" s="35" t="str">
        <f>IF(Aanbod!D77&gt;"",IF(DN62&gt;0,(Berekening!H62+BB62+CQ62)/DM62*DN62,0)," ")</f>
        <v xml:space="preserve"> </v>
      </c>
      <c r="DP62" s="35" t="str">
        <f>IF(Aanbod!D77&gt;"",IF(DN62&gt;0,(Berekening!N62+BH62+CW62)/DM62*DN62,0)," ")</f>
        <v xml:space="preserve"> </v>
      </c>
      <c r="DQ62" s="35" t="str">
        <f>IF(Aanbod!D77&gt;"",IF(DN62&gt;0,(Berekening!T62+BN62+DC62)/DM62*DN62,0)," ")</f>
        <v xml:space="preserve"> </v>
      </c>
      <c r="DR62" s="33" t="str">
        <f>IF(Aanbod!D77&gt;"",IF(DN62&gt;0,(Berekening!AA62+BU62+DJ62)/DM62*DN62,0)," ")</f>
        <v xml:space="preserve"> </v>
      </c>
      <c r="DS62" s="35"/>
      <c r="DT62" s="38" t="str">
        <f>IF(Aanbod!D77&gt;"",ROUND((DM62-DN62),2)," ")</f>
        <v xml:space="preserve"> </v>
      </c>
      <c r="DU62" s="38" t="str">
        <f>IF(Aanbod!D77&gt;"",IF(DT62=C62,0.01,DT62),"")</f>
        <v/>
      </c>
      <c r="DV62" s="39" t="str">
        <f>IF(Aanbod!D77&gt;"",RANK(DU62,$DU$2:$DU$201) + COUNTIF($DU$2:DU62,DU62) -1," ")</f>
        <v xml:space="preserve"> </v>
      </c>
      <c r="DW62" s="35" t="str">
        <f>IF(Aanbod!D77&gt;"",IF($DV$203&lt;0,IF(DV62&lt;=ABS($DV$203),0.01,0),IF(DV62&lt;=ABS($DV$203),-0.01,0))," ")</f>
        <v xml:space="preserve"> </v>
      </c>
      <c r="DX62" s="35"/>
      <c r="DY62" s="28" t="str">
        <f>IF(Aanbod!D77&gt;"",DT62+DW62," ")</f>
        <v xml:space="preserve"> </v>
      </c>
    </row>
    <row r="63" spans="1:129" x14ac:dyDescent="0.25">
      <c r="A63" s="26" t="str">
        <f>Aanbod!A78</f>
        <v/>
      </c>
      <c r="B63" s="27" t="str">
        <f>IF(Aanbod!D78&gt;"",IF(EXACT(Aanbod!F78, "Preferent"),Aanbod!E78*2,IF(EXACT(Aanbod!F78, "Concurrent"),Aanbod!E78,0))," ")</f>
        <v xml:space="preserve"> </v>
      </c>
      <c r="C63" s="28" t="str">
        <f>IF(Aanbod!E78&gt;0,Aanbod!E78," ")</f>
        <v xml:space="preserve"> </v>
      </c>
      <c r="D63" s="5"/>
      <c r="E63" s="5"/>
      <c r="F63" s="5" t="str">
        <f>IF(Aanbod!D78&gt;"",IF(EXACT(Aanbod!D78, "pA"),Berekening!B63,IF(EXACT(Aanbod!D78, "Gvg-A"),Berekening!B63,IF(EXACT(Aanbod!D78, "Gvg"),Berekening!B63,0)))," ")</f>
        <v xml:space="preserve"> </v>
      </c>
      <c r="G63" s="5" t="str">
        <f>IF(Aanbod!D78&gt;"",IF(EXACT(Aanbod!D78, "pA"),Aanbod!E78,IF(EXACT(Aanbod!D78, "Gvg-A"),Aanbod!E78,IF(EXACT(Aanbod!D78, "Gvg"),Aanbod!E78,0)))," ")</f>
        <v xml:space="preserve"> </v>
      </c>
      <c r="H63" s="5" t="str">
        <f>IF(Aanbod!D78&gt;"",IF($F$203&gt;0,$E$1/$F$203*F63,0)," ")</f>
        <v xml:space="preserve"> </v>
      </c>
      <c r="I63" s="29" t="str">
        <f>IF(Aanbod!D78&gt;"",IF(G63&gt;0,H63/G63," ")," ")</f>
        <v xml:space="preserve"> </v>
      </c>
      <c r="J63" s="5"/>
      <c r="K63" s="5"/>
      <c r="L63" s="5" t="str">
        <f>IF(Aanbod!D78&gt;"",IF(EXACT(Aanbod!D78, "pB"),Berekening!B63,IF(EXACT(Aanbod!D78, "Gvg-B"),Berekening!B63,IF(EXACT(Aanbod!D78, "Gvg"),Berekening!B63,0)))," ")</f>
        <v xml:space="preserve"> </v>
      </c>
      <c r="M63" s="5" t="str">
        <f>IF(Aanbod!D78&gt;"",IF(EXACT(Aanbod!D78, "pB"),Aanbod!E78,IF(EXACT(Aanbod!D78, "Gvg-B"),Aanbod!E78,IF(EXACT(Aanbod!D78, "Gvg"),Aanbod!E78,0)))," ")</f>
        <v xml:space="preserve"> </v>
      </c>
      <c r="N63" s="9" t="str">
        <f>IF(Aanbod!D78&gt;"",IF($L$203&gt;0,$K$1/$L$203*L63,0)," ")</f>
        <v xml:space="preserve"> </v>
      </c>
      <c r="O63" s="10" t="str">
        <f>IF(Aanbod!D78&gt;"",IF(M63&gt;0,N63/M63," ")," ")</f>
        <v xml:space="preserve"> </v>
      </c>
      <c r="P63" s="26"/>
      <c r="Q63" s="30"/>
      <c r="R63" s="31" t="str">
        <f>IF(Aanbod!D78&gt;"",IF(EXACT(Aanbod!D78, "pA"),Berekening!B63,IF(EXACT(Aanbod!D78, "Gvg"),Berekening!B63,IF(EXACT(Aanbod!D78, "Gvg-A"),Berekening!B63,IF(EXACT(Aanbod!D78, "Gvg-B"),Berekening!B63,0))))," ")</f>
        <v xml:space="preserve"> </v>
      </c>
      <c r="S63" s="31" t="str">
        <f>IF(Aanbod!D78&gt;"",IF(EXACT(Aanbod!D78, "pA"),Aanbod!E78,IF(EXACT(Aanbod!D78, "Gvg"),Aanbod!E78,IF(EXACT(Aanbod!D78, "Gvg-A"),Aanbod!E78,IF(EXACT(Aanbod!D78, "Gvg-B"),Aanbod!E78,0))))," ")</f>
        <v xml:space="preserve"> </v>
      </c>
      <c r="T63" s="31" t="str">
        <f>IF(Aanbod!D78&gt;"",IF($R$203&gt;0,$Q$1/$R$203*R63,0)," ")</f>
        <v xml:space="preserve"> </v>
      </c>
      <c r="U63" s="29" t="str">
        <f>IF(Aanbod!D78&gt;"",IF(S63&gt;0,T63/S63," ")," ")</f>
        <v xml:space="preserve"> </v>
      </c>
      <c r="W63" s="26"/>
      <c r="X63" s="30"/>
      <c r="Y63" s="31" t="str">
        <f>IF(Aanbod!D78&gt;"",IF(EXACT(Aanbod!D78, "pB"),Berekening!B63,IF(EXACT(Aanbod!D78, "Gvg"),Berekening!B63,IF(EXACT(Aanbod!D78, "Gvg-A"),Berekening!B63,IF(EXACT(Aanbod!D78, "Gvg-B"),Berekening!B63,0))))," ")</f>
        <v xml:space="preserve"> </v>
      </c>
      <c r="Z63" s="31" t="str">
        <f>IF(Aanbod!D78&gt;"",IF(EXACT(Aanbod!D78, "pB"),Aanbod!E78,IF(EXACT(Aanbod!D78, "Gvg"),Aanbod!E78,IF(EXACT(Aanbod!D78, "Gvg-A"),Aanbod!E78,IF(EXACT(Aanbod!D78, "Gvg-B"),Aanbod!E78,0))))," ")</f>
        <v xml:space="preserve"> </v>
      </c>
      <c r="AA63" s="31" t="str">
        <f>IF(Aanbod!D78&gt;"",IF($Y$203&gt;0,$X$1/$Y$203*Y63,0)," ")</f>
        <v xml:space="preserve"> </v>
      </c>
      <c r="AB63" s="29" t="str">
        <f>IF(Aanbod!D78&gt;"",IF(Z63&gt;0,AA63/Z63," ")," ")</f>
        <v xml:space="preserve"> </v>
      </c>
      <c r="AC63" s="32"/>
      <c r="AD63" s="26" t="str">
        <f>IF(Aanbod!D78&gt;"",ROW(AE63)-1," ")</f>
        <v xml:space="preserve"> </v>
      </c>
      <c r="AE63" t="str">
        <f>IF(Aanbod!D78&gt;"",Aanbod!D78," ")</f>
        <v xml:space="preserve"> </v>
      </c>
      <c r="AF63" s="9" t="str">
        <f>IF(Aanbod!D78&gt;"",Aanbod!E78," ")</f>
        <v xml:space="preserve"> </v>
      </c>
      <c r="AG63" t="str">
        <f>IF(Aanbod!D78&gt;"",Aanbod!F78," ")</f>
        <v xml:space="preserve"> </v>
      </c>
      <c r="AH63" s="33" t="str">
        <f>IF(Aanbod!D78&gt;"",Berekening!B63," ")</f>
        <v xml:space="preserve"> </v>
      </c>
      <c r="AI63" s="34" t="str">
        <f>IF(Aanbod!D78&gt;"",Berekening!H63+Berekening!N63+Berekening!T63+Berekening!AA63," ")</f>
        <v xml:space="preserve"> </v>
      </c>
      <c r="AJ63" s="35" t="str">
        <f>IF(Aanbod!D78&gt;"",IF((AI63-AF63)&gt;0,0,(AI63-AF63))," ")</f>
        <v xml:space="preserve"> </v>
      </c>
      <c r="AK63" s="35" t="str">
        <f>IF(Aanbod!D78&gt;"",IF((AI63-AF63)&gt;0,(AI63-AF63),0)," ")</f>
        <v xml:space="preserve"> </v>
      </c>
      <c r="AL63" s="35" t="str">
        <f>IF(Aanbod!D78&gt;"",IF(AK63&gt;0,Berekening!H63/AI63*AK63,0)," ")</f>
        <v xml:space="preserve"> </v>
      </c>
      <c r="AM63" s="35" t="str">
        <f>IF(Aanbod!D78&gt;"",IF(AK63&gt;0,Berekening!N63/AI63*AK63,0)," ")</f>
        <v xml:space="preserve"> </v>
      </c>
      <c r="AN63" s="35" t="str">
        <f>IF(Aanbod!D78&gt;"",IF(AK63&gt;0,Berekening!T63/AI63*AK63,0)," ")</f>
        <v xml:space="preserve"> </v>
      </c>
      <c r="AO63" s="33" t="str">
        <f>IF(Aanbod!D78&gt;"",IF(AK63&gt;0,Berekening!AA63/AI63*AK63,0)," ")</f>
        <v xml:space="preserve"> </v>
      </c>
      <c r="AX63" s="36"/>
      <c r="AY63" s="5"/>
      <c r="AZ63" s="5" t="str">
        <f>IF(Aanbod!D78&gt;"",IF(EXACT(AK63,0),IF(EXACT(Aanbod!D78, "pA"),Berekening!B63,IF(EXACT(Aanbod!D78, "Gvg-A"),Berekening!B63,IF(EXACT(Aanbod!D78, "Gvg"),Berekening!B63,0))),0)," ")</f>
        <v xml:space="preserve"> </v>
      </c>
      <c r="BA63" s="5" t="str">
        <f>IF(Aanbod!D78&gt;"",IF(EXACT(AK63,0),IF(EXACT(Aanbod!D78, "pA"),Aanbod!E78,IF(EXACT(Aanbod!D78, "Gvg-A"),Aanbod!E78,IF(EXACT(Aanbod!D78, "Gvg"),Aanbod!E78,0))),0)," ")</f>
        <v xml:space="preserve"> </v>
      </c>
      <c r="BB63" s="5" t="str">
        <f>IF(Aanbod!D78&gt;"",IF($AZ$203&gt;0,$AY$1/$AZ$203*AZ63,0)," ")</f>
        <v xml:space="preserve"> </v>
      </c>
      <c r="BC63" s="29" t="str">
        <f>IF(Aanbod!D78&gt;"",IF(BA63&gt;0,BB63/BA63," ")," ")</f>
        <v xml:space="preserve"> </v>
      </c>
      <c r="BD63" s="5"/>
      <c r="BE63" s="5"/>
      <c r="BF63" s="5" t="str">
        <f>IF(Aanbod!D78&gt;"",IF(EXACT(AK63,0),IF(EXACT(Aanbod!D78, "pB"),Berekening!B63,IF(EXACT(Aanbod!D78, "Gvg-B"),Berekening!B63,IF(EXACT(Aanbod!D78, "Gvg"),Berekening!B63,0))),0)," ")</f>
        <v xml:space="preserve"> </v>
      </c>
      <c r="BG63" s="5" t="str">
        <f>IF(Aanbod!D78&gt;"",IF(EXACT(AK63,0),IF(EXACT(Aanbod!D78, "pB"),Aanbod!E78,IF(EXACT(Aanbod!D78, "Gvg-B"),Aanbod!E78,IF(EXACT(Aanbod!D78, "Gvg"),Aanbod!E78,0))),0)," ")</f>
        <v xml:space="preserve"> </v>
      </c>
      <c r="BH63" s="9" t="str">
        <f>IF(Aanbod!D78&gt;"",IF($BF$203&gt;0,$BE$1/$BF$203*BF63,0)," ")</f>
        <v xml:space="preserve"> </v>
      </c>
      <c r="BI63" s="10" t="str">
        <f>IF(Aanbod!D78&gt;"",IF(BG63&gt;0,BH63/BG63," ")," ")</f>
        <v xml:space="preserve"> </v>
      </c>
      <c r="BJ63" s="26"/>
      <c r="BK63" s="30"/>
      <c r="BL63" s="31" t="str">
        <f>IF(Aanbod!D78&gt;"",IF(EXACT(AK63,0),IF(EXACT(Aanbod!D78, "pA"),Berekening!B63,IF(EXACT(Aanbod!D78, "Gvg"),Berekening!B63,IF(EXACT(Aanbod!D78, "Gvg-A"),Berekening!B63,IF(EXACT(Aanbod!D78, "Gvg-B"),Berekening!B63,0)))),0)," ")</f>
        <v xml:space="preserve"> </v>
      </c>
      <c r="BM63" s="31" t="str">
        <f>IF(Aanbod!D78&gt;"",IF(EXACT(AK63,0),IF(EXACT(Aanbod!D78, "pA"),Aanbod!E78,IF(EXACT(Aanbod!D78, "Gvg"),Aanbod!E78,IF(EXACT(Aanbod!D78, "Gvg-A"),Aanbod!E78,IF(EXACT(Aanbod!D78, "Gvg-B"),Aanbod!E78,0)))),0)," ")</f>
        <v xml:space="preserve"> </v>
      </c>
      <c r="BN63" s="31" t="str">
        <f>IF(Aanbod!D78&gt;"",IF($BL$203&gt;0,$BK$1/$BL$203*BL63,0)," ")</f>
        <v xml:space="preserve"> </v>
      </c>
      <c r="BO63" s="29" t="str">
        <f>IF(Aanbod!D78&gt;"",IF(BM63&gt;0,BN63/BM63," ")," ")</f>
        <v xml:space="preserve"> </v>
      </c>
      <c r="BQ63" s="26"/>
      <c r="BR63" s="30"/>
      <c r="BS63" s="31" t="str">
        <f>IF(Aanbod!D78&gt;"",IF(EXACT(AK63,0),IF(EXACT(Aanbod!D78, "pB"),Berekening!B63,IF(EXACT(Aanbod!D78, "Gvg"),Berekening!B63,IF(EXACT(Aanbod!D78, "Gvg-A"),Berekening!B63,IF(EXACT(Aanbod!D78, "Gvg-B"),Berekening!B63,0)))),0)," ")</f>
        <v xml:space="preserve"> </v>
      </c>
      <c r="BT63" s="31" t="str">
        <f>IF(Aanbod!D78&gt;"",IF(EXACT(AK63,0),IF(EXACT(Aanbod!D78, "pB"),Aanbod!E78,IF(EXACT(Aanbod!D78, "Gvg"),Aanbod!E78,IF(EXACT(Aanbod!D78, "Gvg-A"),Aanbod!E78,IF(EXACT(Aanbod!D78, "Gvg-B"),Aanbod!E78,0)))),0)," ")</f>
        <v xml:space="preserve"> </v>
      </c>
      <c r="BU63" s="31" t="str">
        <f>IF(Aanbod!D78&gt;"",IF($BS$203&gt;0,$BR$1/$BS$203*BS63,0)," ")</f>
        <v xml:space="preserve"> </v>
      </c>
      <c r="BV63" s="29" t="str">
        <f>IF(Aanbod!D78&gt;"",IF(BT63&gt;0,BU63/BT63," ")," ")</f>
        <v xml:space="preserve"> </v>
      </c>
      <c r="BX63" s="34" t="str">
        <f>IF(Aanbod!D78&gt;"",AI63-AK63+BB63+BH63+BN63+BU63," ")</f>
        <v xml:space="preserve"> </v>
      </c>
      <c r="BY63" s="35" t="str">
        <f>IF(Aanbod!D78&gt;"",IF((BX63-AF63)&gt;0,0,(BX63-AF63))," ")</f>
        <v xml:space="preserve"> </v>
      </c>
      <c r="BZ63" s="35" t="str">
        <f>IF(Aanbod!D78&gt;"",IF((BX63-AF63)&gt;0,(BX63-AF63),0)," ")</f>
        <v xml:space="preserve"> </v>
      </c>
      <c r="CA63" s="35" t="str">
        <f>IF(Aanbod!D78&gt;"",IF(BZ63&gt;0,(Berekening!H63+BB63)/BX63*BZ63,0)," ")</f>
        <v xml:space="preserve"> </v>
      </c>
      <c r="CB63" s="35" t="str">
        <f>IF(Aanbod!D78&gt;"",IF(BZ63&gt;0,(Berekening!N63+BH63)/BX63*BZ63,0)," ")</f>
        <v xml:space="preserve"> </v>
      </c>
      <c r="CC63" s="35" t="str">
        <f>IF(Aanbod!D78&gt;"",IF(BZ63&gt;0,(Berekening!T63+BN63)/BX63*BZ63,0)," ")</f>
        <v xml:space="preserve"> </v>
      </c>
      <c r="CD63" s="33" t="str">
        <f>IF(Aanbod!D78&gt;"",IF(BZ63&gt;0,Berekening!AA63/BX63*BZ63,0)," ")</f>
        <v xml:space="preserve"> </v>
      </c>
      <c r="CE63" s="35"/>
      <c r="CM63" s="36"/>
      <c r="CN63" s="5"/>
      <c r="CO63" s="5" t="str">
        <f>IF(Aanbod!D78&gt;"",IF(EXACT(BZ63,0),IF(EXACT(AK63,0),IF(EXACT(AE63, "pA"),AH63,IF(EXACT(AE63, "Gvg-A"),AH63,IF(EXACT(AE63, "Gvg"),AH63,0))),0),0)," ")</f>
        <v xml:space="preserve"> </v>
      </c>
      <c r="CP63" s="5" t="str">
        <f>IF(Aanbod!D78&gt;"",IF(EXACT(BZ63,0),IF(EXACT(AK63,0),IF(EXACT(AE63, "pA"),AF63,IF(EXACT(AE63, "Gvg-A"),AF63,IF(EXACT(AE63, "Gvg"),AF63,0))),0),0)," ")</f>
        <v xml:space="preserve"> </v>
      </c>
      <c r="CQ63" s="5" t="str">
        <f>IF(Aanbod!D78&gt;"",IF($CO$203&gt;0,$CN$1/$CO$203*CO63,0)," ")</f>
        <v xml:space="preserve"> </v>
      </c>
      <c r="CR63" s="29" t="str">
        <f>IF(Aanbod!D78&gt;"",IF(CP63&gt;0,CQ63/CP63," ")," ")</f>
        <v xml:space="preserve"> </v>
      </c>
      <c r="CS63" s="5"/>
      <c r="CT63" s="5"/>
      <c r="CU63" s="5" t="str">
        <f>IF(Aanbod!D78&gt;"",IF(EXACT(BZ63,0),IF(EXACT(AK63,0),IF(EXACT(AE63, "pB"),AH63,IF(EXACT(AE63, "Gvg-B"),AH63,IF(EXACT(AE63, "Gvg"),AH63,0))),0),0)," ")</f>
        <v xml:space="preserve"> </v>
      </c>
      <c r="CV63" s="5" t="str">
        <f>IF(Aanbod!D78&gt;"",IF(EXACT(BZ63,0),IF(EXACT(AK63,0),IF(EXACT(AE63, "pB"),AF63,IF(EXACT(AE63, "Gvg-B"),AF63,IF(EXACT(AE63, "Gvg"),AF63,0))),0),0)," ")</f>
        <v xml:space="preserve"> </v>
      </c>
      <c r="CW63" s="9" t="str">
        <f>IF(Aanbod!D78&gt;"",IF($CU$203&gt;0,$CT$1/$CU$203*CU63,0)," ")</f>
        <v xml:space="preserve"> </v>
      </c>
      <c r="CX63" s="10" t="str">
        <f>IF(Aanbod!D78&gt;"",IF(CV63&gt;0,CW63/CV63," ")," ")</f>
        <v xml:space="preserve"> </v>
      </c>
      <c r="CY63" s="26"/>
      <c r="CZ63" s="30"/>
      <c r="DA63" s="31" t="str">
        <f>IF(Aanbod!D78&gt;"",IF(EXACT(BZ63,0),IF(EXACT(AK63,0),IF(EXACT(AE63, "pA"),AH63,IF(EXACT(AE63, "Gvg"),AH63,IF(EXACT(AE63, "Gvg-A"),AH63,IF(EXACT(AE63, "Gvg-B"),AH63,0)))),0),0)," ")</f>
        <v xml:space="preserve"> </v>
      </c>
      <c r="DB63" s="31" t="str">
        <f>IF(Aanbod!D78&gt;"",IF(EXACT(BZ63,0),IF(EXACT(AK63,0),IF(EXACT(AE63, "pA"),AF63,IF(EXACT(AE63, "Gvg"),AF63,IF(EXACT(AE63, "Gvg-A"),AF63,IF(EXACT(AE63, "Gvg-B"),AF63,0)))),0),0)," ")</f>
        <v xml:space="preserve"> </v>
      </c>
      <c r="DC63" s="31" t="str">
        <f>IF(Aanbod!D78&gt;"",IF($DA$203&gt;0,$CZ$1/$DA$203*DA63,0)," ")</f>
        <v xml:space="preserve"> </v>
      </c>
      <c r="DD63" s="29" t="str">
        <f>IF(Aanbod!D78&gt;"",IF(DB63&gt;0,DC63/DB63," ")," ")</f>
        <v xml:space="preserve"> </v>
      </c>
      <c r="DF63" s="26"/>
      <c r="DG63" s="30"/>
      <c r="DH63" s="31" t="str">
        <f>IF(Aanbod!D78&gt;"",IF(EXACT(BZ63,0),IF(EXACT(AK63,0),IF(EXACT(AE63, "pB"),AH63,IF(EXACT(AE63, "Gvg"),AH63,IF(EXACT(AE63, "Gvg-A"),AH63,IF(EXACT(AE63, "Gvg-B"),AH63,0)))),0),0)," ")</f>
        <v xml:space="preserve"> </v>
      </c>
      <c r="DI63" s="31" t="str">
        <f>IF(Aanbod!D78&gt;"",IF(EXACT(BZ63,0),IF(EXACT(AK63,0),IF(EXACT(AE63, "pB"),AF63,IF(EXACT(AE63, "Gvg"),AF63,IF(EXACT(AE63, "Gvg-A"),AF63,IF(EXACT(AE63, "Gvg-B"),AF63,0)))),0),0)," ")</f>
        <v xml:space="preserve"> </v>
      </c>
      <c r="DJ63" s="31" t="str">
        <f>IF(Aanbod!D78&gt;"",IF($DH$203&gt;0,$DG$1/$DH$203*DH63,0)," ")</f>
        <v xml:space="preserve"> </v>
      </c>
      <c r="DK63" s="29" t="str">
        <f>IF(Aanbod!D78&gt;"",IF(DI63&gt;0,DJ63/DI63," ")," ")</f>
        <v xml:space="preserve"> </v>
      </c>
      <c r="DM63" s="37" t="str">
        <f>IF(Aanbod!D78&gt;"",BX63-BZ63+CQ63+CW63+DC63+DJ63," ")</f>
        <v xml:space="preserve"> </v>
      </c>
      <c r="DN63" s="35" t="str">
        <f>IF(Aanbod!D78&gt;"",IF((DM63-AF63)&gt;0,(DM63-AF63),0)," ")</f>
        <v xml:space="preserve"> </v>
      </c>
      <c r="DO63" s="35" t="str">
        <f>IF(Aanbod!D78&gt;"",IF(DN63&gt;0,(Berekening!H63+BB63+CQ63)/DM63*DN63,0)," ")</f>
        <v xml:space="preserve"> </v>
      </c>
      <c r="DP63" s="35" t="str">
        <f>IF(Aanbod!D78&gt;"",IF(DN63&gt;0,(Berekening!N63+BH63+CW63)/DM63*DN63,0)," ")</f>
        <v xml:space="preserve"> </v>
      </c>
      <c r="DQ63" s="35" t="str">
        <f>IF(Aanbod!D78&gt;"",IF(DN63&gt;0,(Berekening!T63+BN63+DC63)/DM63*DN63,0)," ")</f>
        <v xml:space="preserve"> </v>
      </c>
      <c r="DR63" s="33" t="str">
        <f>IF(Aanbod!D78&gt;"",IF(DN63&gt;0,(Berekening!AA63+BU63+DJ63)/DM63*DN63,0)," ")</f>
        <v xml:space="preserve"> </v>
      </c>
      <c r="DS63" s="35"/>
      <c r="DT63" s="38" t="str">
        <f>IF(Aanbod!D78&gt;"",ROUND((DM63-DN63),2)," ")</f>
        <v xml:space="preserve"> </v>
      </c>
      <c r="DU63" s="38" t="str">
        <f>IF(Aanbod!D78&gt;"",IF(DT63=C63,0.01,DT63),"")</f>
        <v/>
      </c>
      <c r="DV63" s="39" t="str">
        <f>IF(Aanbod!D78&gt;"",RANK(DU63,$DU$2:$DU$201) + COUNTIF($DU$2:DU63,DU63) -1," ")</f>
        <v xml:space="preserve"> </v>
      </c>
      <c r="DW63" s="35" t="str">
        <f>IF(Aanbod!D78&gt;"",IF($DV$203&lt;0,IF(DV63&lt;=ABS($DV$203),0.01,0),IF(DV63&lt;=ABS($DV$203),-0.01,0))," ")</f>
        <v xml:space="preserve"> </v>
      </c>
      <c r="DX63" s="35"/>
      <c r="DY63" s="28" t="str">
        <f>IF(Aanbod!D78&gt;"",DT63+DW63," ")</f>
        <v xml:space="preserve"> </v>
      </c>
    </row>
    <row r="64" spans="1:129" x14ac:dyDescent="0.25">
      <c r="A64" s="26" t="str">
        <f>Aanbod!A79</f>
        <v/>
      </c>
      <c r="B64" s="27" t="str">
        <f>IF(Aanbod!D79&gt;"",IF(EXACT(Aanbod!F79, "Preferent"),Aanbod!E79*2,IF(EXACT(Aanbod!F79, "Concurrent"),Aanbod!E79,0))," ")</f>
        <v xml:space="preserve"> </v>
      </c>
      <c r="C64" s="28" t="str">
        <f>IF(Aanbod!E79&gt;0,Aanbod!E79," ")</f>
        <v xml:space="preserve"> </v>
      </c>
      <c r="D64" s="5"/>
      <c r="E64" s="5"/>
      <c r="F64" s="5" t="str">
        <f>IF(Aanbod!D79&gt;"",IF(EXACT(Aanbod!D79, "pA"),Berekening!B64,IF(EXACT(Aanbod!D79, "Gvg-A"),Berekening!B64,IF(EXACT(Aanbod!D79, "Gvg"),Berekening!B64,0)))," ")</f>
        <v xml:space="preserve"> </v>
      </c>
      <c r="G64" s="5" t="str">
        <f>IF(Aanbod!D79&gt;"",IF(EXACT(Aanbod!D79, "pA"),Aanbod!E79,IF(EXACT(Aanbod!D79, "Gvg-A"),Aanbod!E79,IF(EXACT(Aanbod!D79, "Gvg"),Aanbod!E79,0)))," ")</f>
        <v xml:space="preserve"> </v>
      </c>
      <c r="H64" s="5" t="str">
        <f>IF(Aanbod!D79&gt;"",IF($F$203&gt;0,$E$1/$F$203*F64,0)," ")</f>
        <v xml:space="preserve"> </v>
      </c>
      <c r="I64" s="29" t="str">
        <f>IF(Aanbod!D79&gt;"",IF(G64&gt;0,H64/G64," ")," ")</f>
        <v xml:space="preserve"> </v>
      </c>
      <c r="J64" s="5"/>
      <c r="K64" s="5"/>
      <c r="L64" s="5" t="str">
        <f>IF(Aanbod!D79&gt;"",IF(EXACT(Aanbod!D79, "pB"),Berekening!B64,IF(EXACT(Aanbod!D79, "Gvg-B"),Berekening!B64,IF(EXACT(Aanbod!D79, "Gvg"),Berekening!B64,0)))," ")</f>
        <v xml:space="preserve"> </v>
      </c>
      <c r="M64" s="5" t="str">
        <f>IF(Aanbod!D79&gt;"",IF(EXACT(Aanbod!D79, "pB"),Aanbod!E79,IF(EXACT(Aanbod!D79, "Gvg-B"),Aanbod!E79,IF(EXACT(Aanbod!D79, "Gvg"),Aanbod!E79,0)))," ")</f>
        <v xml:space="preserve"> </v>
      </c>
      <c r="N64" s="9" t="str">
        <f>IF(Aanbod!D79&gt;"",IF($L$203&gt;0,$K$1/$L$203*L64,0)," ")</f>
        <v xml:space="preserve"> </v>
      </c>
      <c r="O64" s="10" t="str">
        <f>IF(Aanbod!D79&gt;"",IF(M64&gt;0,N64/M64," ")," ")</f>
        <v xml:space="preserve"> </v>
      </c>
      <c r="P64" s="26"/>
      <c r="Q64" s="30"/>
      <c r="R64" s="31" t="str">
        <f>IF(Aanbod!D79&gt;"",IF(EXACT(Aanbod!D79, "pA"),Berekening!B64,IF(EXACT(Aanbod!D79, "Gvg"),Berekening!B64,IF(EXACT(Aanbod!D79, "Gvg-A"),Berekening!B64,IF(EXACT(Aanbod!D79, "Gvg-B"),Berekening!B64,0))))," ")</f>
        <v xml:space="preserve"> </v>
      </c>
      <c r="S64" s="31" t="str">
        <f>IF(Aanbod!D79&gt;"",IF(EXACT(Aanbod!D79, "pA"),Aanbod!E79,IF(EXACT(Aanbod!D79, "Gvg"),Aanbod!E79,IF(EXACT(Aanbod!D79, "Gvg-A"),Aanbod!E79,IF(EXACT(Aanbod!D79, "Gvg-B"),Aanbod!E79,0))))," ")</f>
        <v xml:space="preserve"> </v>
      </c>
      <c r="T64" s="31" t="str">
        <f>IF(Aanbod!D79&gt;"",IF($R$203&gt;0,$Q$1/$R$203*R64,0)," ")</f>
        <v xml:space="preserve"> </v>
      </c>
      <c r="U64" s="29" t="str">
        <f>IF(Aanbod!D79&gt;"",IF(S64&gt;0,T64/S64," ")," ")</f>
        <v xml:space="preserve"> </v>
      </c>
      <c r="W64" s="26"/>
      <c r="X64" s="30"/>
      <c r="Y64" s="31" t="str">
        <f>IF(Aanbod!D79&gt;"",IF(EXACT(Aanbod!D79, "pB"),Berekening!B64,IF(EXACT(Aanbod!D79, "Gvg"),Berekening!B64,IF(EXACT(Aanbod!D79, "Gvg-A"),Berekening!B64,IF(EXACT(Aanbod!D79, "Gvg-B"),Berekening!B64,0))))," ")</f>
        <v xml:space="preserve"> </v>
      </c>
      <c r="Z64" s="31" t="str">
        <f>IF(Aanbod!D79&gt;"",IF(EXACT(Aanbod!D79, "pB"),Aanbod!E79,IF(EXACT(Aanbod!D79, "Gvg"),Aanbod!E79,IF(EXACT(Aanbod!D79, "Gvg-A"),Aanbod!E79,IF(EXACT(Aanbod!D79, "Gvg-B"),Aanbod!E79,0))))," ")</f>
        <v xml:space="preserve"> </v>
      </c>
      <c r="AA64" s="31" t="str">
        <f>IF(Aanbod!D79&gt;"",IF($Y$203&gt;0,$X$1/$Y$203*Y64,0)," ")</f>
        <v xml:space="preserve"> </v>
      </c>
      <c r="AB64" s="29" t="str">
        <f>IF(Aanbod!D79&gt;"",IF(Z64&gt;0,AA64/Z64," ")," ")</f>
        <v xml:space="preserve"> </v>
      </c>
      <c r="AC64" s="32"/>
      <c r="AD64" s="26" t="str">
        <f>IF(Aanbod!D79&gt;"",ROW(AE64)-1," ")</f>
        <v xml:space="preserve"> </v>
      </c>
      <c r="AE64" t="str">
        <f>IF(Aanbod!D79&gt;"",Aanbod!D79," ")</f>
        <v xml:space="preserve"> </v>
      </c>
      <c r="AF64" s="9" t="str">
        <f>IF(Aanbod!D79&gt;"",Aanbod!E79," ")</f>
        <v xml:space="preserve"> </v>
      </c>
      <c r="AG64" t="str">
        <f>IF(Aanbod!D79&gt;"",Aanbod!F79," ")</f>
        <v xml:space="preserve"> </v>
      </c>
      <c r="AH64" s="33" t="str">
        <f>IF(Aanbod!D79&gt;"",Berekening!B64," ")</f>
        <v xml:space="preserve"> </v>
      </c>
      <c r="AI64" s="34" t="str">
        <f>IF(Aanbod!D79&gt;"",Berekening!H64+Berekening!N64+Berekening!T64+Berekening!AA64," ")</f>
        <v xml:space="preserve"> </v>
      </c>
      <c r="AJ64" s="35" t="str">
        <f>IF(Aanbod!D79&gt;"",IF((AI64-AF64)&gt;0,0,(AI64-AF64))," ")</f>
        <v xml:space="preserve"> </v>
      </c>
      <c r="AK64" s="35" t="str">
        <f>IF(Aanbod!D79&gt;"",IF((AI64-AF64)&gt;0,(AI64-AF64),0)," ")</f>
        <v xml:space="preserve"> </v>
      </c>
      <c r="AL64" s="35" t="str">
        <f>IF(Aanbod!D79&gt;"",IF(AK64&gt;0,Berekening!H64/AI64*AK64,0)," ")</f>
        <v xml:space="preserve"> </v>
      </c>
      <c r="AM64" s="35" t="str">
        <f>IF(Aanbod!D79&gt;"",IF(AK64&gt;0,Berekening!N64/AI64*AK64,0)," ")</f>
        <v xml:space="preserve"> </v>
      </c>
      <c r="AN64" s="35" t="str">
        <f>IF(Aanbod!D79&gt;"",IF(AK64&gt;0,Berekening!T64/AI64*AK64,0)," ")</f>
        <v xml:space="preserve"> </v>
      </c>
      <c r="AO64" s="33" t="str">
        <f>IF(Aanbod!D79&gt;"",IF(AK64&gt;0,Berekening!AA64/AI64*AK64,0)," ")</f>
        <v xml:space="preserve"> </v>
      </c>
      <c r="AX64" s="36"/>
      <c r="AY64" s="5"/>
      <c r="AZ64" s="5" t="str">
        <f>IF(Aanbod!D79&gt;"",IF(EXACT(AK64,0),IF(EXACT(Aanbod!D79, "pA"),Berekening!B64,IF(EXACT(Aanbod!D79, "Gvg-A"),Berekening!B64,IF(EXACT(Aanbod!D79, "Gvg"),Berekening!B64,0))),0)," ")</f>
        <v xml:space="preserve"> </v>
      </c>
      <c r="BA64" s="5" t="str">
        <f>IF(Aanbod!D79&gt;"",IF(EXACT(AK64,0),IF(EXACT(Aanbod!D79, "pA"),Aanbod!E79,IF(EXACT(Aanbod!D79, "Gvg-A"),Aanbod!E79,IF(EXACT(Aanbod!D79, "Gvg"),Aanbod!E79,0))),0)," ")</f>
        <v xml:space="preserve"> </v>
      </c>
      <c r="BB64" s="5" t="str">
        <f>IF(Aanbod!D79&gt;"",IF($AZ$203&gt;0,$AY$1/$AZ$203*AZ64,0)," ")</f>
        <v xml:space="preserve"> </v>
      </c>
      <c r="BC64" s="29" t="str">
        <f>IF(Aanbod!D79&gt;"",IF(BA64&gt;0,BB64/BA64," ")," ")</f>
        <v xml:space="preserve"> </v>
      </c>
      <c r="BD64" s="5"/>
      <c r="BE64" s="5"/>
      <c r="BF64" s="5" t="str">
        <f>IF(Aanbod!D79&gt;"",IF(EXACT(AK64,0),IF(EXACT(Aanbod!D79, "pB"),Berekening!B64,IF(EXACT(Aanbod!D79, "Gvg-B"),Berekening!B64,IF(EXACT(Aanbod!D79, "Gvg"),Berekening!B64,0))),0)," ")</f>
        <v xml:space="preserve"> </v>
      </c>
      <c r="BG64" s="5" t="str">
        <f>IF(Aanbod!D79&gt;"",IF(EXACT(AK64,0),IF(EXACT(Aanbod!D79, "pB"),Aanbod!E79,IF(EXACT(Aanbod!D79, "Gvg-B"),Aanbod!E79,IF(EXACT(Aanbod!D79, "Gvg"),Aanbod!E79,0))),0)," ")</f>
        <v xml:space="preserve"> </v>
      </c>
      <c r="BH64" s="9" t="str">
        <f>IF(Aanbod!D79&gt;"",IF($BF$203&gt;0,$BE$1/$BF$203*BF64,0)," ")</f>
        <v xml:space="preserve"> </v>
      </c>
      <c r="BI64" s="10" t="str">
        <f>IF(Aanbod!D79&gt;"",IF(BG64&gt;0,BH64/BG64," ")," ")</f>
        <v xml:space="preserve"> </v>
      </c>
      <c r="BJ64" s="26"/>
      <c r="BK64" s="30"/>
      <c r="BL64" s="31" t="str">
        <f>IF(Aanbod!D79&gt;"",IF(EXACT(AK64,0),IF(EXACT(Aanbod!D79, "pA"),Berekening!B64,IF(EXACT(Aanbod!D79, "Gvg"),Berekening!B64,IF(EXACT(Aanbod!D79, "Gvg-A"),Berekening!B64,IF(EXACT(Aanbod!D79, "Gvg-B"),Berekening!B64,0)))),0)," ")</f>
        <v xml:space="preserve"> </v>
      </c>
      <c r="BM64" s="31" t="str">
        <f>IF(Aanbod!D79&gt;"",IF(EXACT(AK64,0),IF(EXACT(Aanbod!D79, "pA"),Aanbod!E79,IF(EXACT(Aanbod!D79, "Gvg"),Aanbod!E79,IF(EXACT(Aanbod!D79, "Gvg-A"),Aanbod!E79,IF(EXACT(Aanbod!D79, "Gvg-B"),Aanbod!E79,0)))),0)," ")</f>
        <v xml:space="preserve"> </v>
      </c>
      <c r="BN64" s="31" t="str">
        <f>IF(Aanbod!D79&gt;"",IF($BL$203&gt;0,$BK$1/$BL$203*BL64,0)," ")</f>
        <v xml:space="preserve"> </v>
      </c>
      <c r="BO64" s="29" t="str">
        <f>IF(Aanbod!D79&gt;"",IF(BM64&gt;0,BN64/BM64," ")," ")</f>
        <v xml:space="preserve"> </v>
      </c>
      <c r="BQ64" s="26"/>
      <c r="BR64" s="30"/>
      <c r="BS64" s="31" t="str">
        <f>IF(Aanbod!D79&gt;"",IF(EXACT(AK64,0),IF(EXACT(Aanbod!D79, "pB"),Berekening!B64,IF(EXACT(Aanbod!D79, "Gvg"),Berekening!B64,IF(EXACT(Aanbod!D79, "Gvg-A"),Berekening!B64,IF(EXACT(Aanbod!D79, "Gvg-B"),Berekening!B64,0)))),0)," ")</f>
        <v xml:space="preserve"> </v>
      </c>
      <c r="BT64" s="31" t="str">
        <f>IF(Aanbod!D79&gt;"",IF(EXACT(AK64,0),IF(EXACT(Aanbod!D79, "pB"),Aanbod!E79,IF(EXACT(Aanbod!D79, "Gvg"),Aanbod!E79,IF(EXACT(Aanbod!D79, "Gvg-A"),Aanbod!E79,IF(EXACT(Aanbod!D79, "Gvg-B"),Aanbod!E79,0)))),0)," ")</f>
        <v xml:space="preserve"> </v>
      </c>
      <c r="BU64" s="31" t="str">
        <f>IF(Aanbod!D79&gt;"",IF($BS$203&gt;0,$BR$1/$BS$203*BS64,0)," ")</f>
        <v xml:space="preserve"> </v>
      </c>
      <c r="BV64" s="29" t="str">
        <f>IF(Aanbod!D79&gt;"",IF(BT64&gt;0,BU64/BT64," ")," ")</f>
        <v xml:space="preserve"> </v>
      </c>
      <c r="BX64" s="34" t="str">
        <f>IF(Aanbod!D79&gt;"",AI64-AK64+BB64+BH64+BN64+BU64," ")</f>
        <v xml:space="preserve"> </v>
      </c>
      <c r="BY64" s="35" t="str">
        <f>IF(Aanbod!D79&gt;"",IF((BX64-AF64)&gt;0,0,(BX64-AF64))," ")</f>
        <v xml:space="preserve"> </v>
      </c>
      <c r="BZ64" s="35" t="str">
        <f>IF(Aanbod!D79&gt;"",IF((BX64-AF64)&gt;0,(BX64-AF64),0)," ")</f>
        <v xml:space="preserve"> </v>
      </c>
      <c r="CA64" s="35" t="str">
        <f>IF(Aanbod!D79&gt;"",IF(BZ64&gt;0,(Berekening!H64+BB64)/BX64*BZ64,0)," ")</f>
        <v xml:space="preserve"> </v>
      </c>
      <c r="CB64" s="35" t="str">
        <f>IF(Aanbod!D79&gt;"",IF(BZ64&gt;0,(Berekening!N64+BH64)/BX64*BZ64,0)," ")</f>
        <v xml:space="preserve"> </v>
      </c>
      <c r="CC64" s="35" t="str">
        <f>IF(Aanbod!D79&gt;"",IF(BZ64&gt;0,(Berekening!T64+BN64)/BX64*BZ64,0)," ")</f>
        <v xml:space="preserve"> </v>
      </c>
      <c r="CD64" s="33" t="str">
        <f>IF(Aanbod!D79&gt;"",IF(BZ64&gt;0,Berekening!AA64/BX64*BZ64,0)," ")</f>
        <v xml:space="preserve"> </v>
      </c>
      <c r="CE64" s="35"/>
      <c r="CM64" s="36"/>
      <c r="CN64" s="5"/>
      <c r="CO64" s="5" t="str">
        <f>IF(Aanbod!D79&gt;"",IF(EXACT(BZ64,0),IF(EXACT(AK64,0),IF(EXACT(AE64, "pA"),AH64,IF(EXACT(AE64, "Gvg-A"),AH64,IF(EXACT(AE64, "Gvg"),AH64,0))),0),0)," ")</f>
        <v xml:space="preserve"> </v>
      </c>
      <c r="CP64" s="5" t="str">
        <f>IF(Aanbod!D79&gt;"",IF(EXACT(BZ64,0),IF(EXACT(AK64,0),IF(EXACT(AE64, "pA"),AF64,IF(EXACT(AE64, "Gvg-A"),AF64,IF(EXACT(AE64, "Gvg"),AF64,0))),0),0)," ")</f>
        <v xml:space="preserve"> </v>
      </c>
      <c r="CQ64" s="5" t="str">
        <f>IF(Aanbod!D79&gt;"",IF($CO$203&gt;0,$CN$1/$CO$203*CO64,0)," ")</f>
        <v xml:space="preserve"> </v>
      </c>
      <c r="CR64" s="29" t="str">
        <f>IF(Aanbod!D79&gt;"",IF(CP64&gt;0,CQ64/CP64," ")," ")</f>
        <v xml:space="preserve"> </v>
      </c>
      <c r="CS64" s="5"/>
      <c r="CT64" s="5"/>
      <c r="CU64" s="5" t="str">
        <f>IF(Aanbod!D79&gt;"",IF(EXACT(BZ64,0),IF(EXACT(AK64,0),IF(EXACT(AE64, "pB"),AH64,IF(EXACT(AE64, "Gvg-B"),AH64,IF(EXACT(AE64, "Gvg"),AH64,0))),0),0)," ")</f>
        <v xml:space="preserve"> </v>
      </c>
      <c r="CV64" s="5" t="str">
        <f>IF(Aanbod!D79&gt;"",IF(EXACT(BZ64,0),IF(EXACT(AK64,0),IF(EXACT(AE64, "pB"),AF64,IF(EXACT(AE64, "Gvg-B"),AF64,IF(EXACT(AE64, "Gvg"),AF64,0))),0),0)," ")</f>
        <v xml:space="preserve"> </v>
      </c>
      <c r="CW64" s="9" t="str">
        <f>IF(Aanbod!D79&gt;"",IF($CU$203&gt;0,$CT$1/$CU$203*CU64,0)," ")</f>
        <v xml:space="preserve"> </v>
      </c>
      <c r="CX64" s="10" t="str">
        <f>IF(Aanbod!D79&gt;"",IF(CV64&gt;0,CW64/CV64," ")," ")</f>
        <v xml:space="preserve"> </v>
      </c>
      <c r="CY64" s="26"/>
      <c r="CZ64" s="30"/>
      <c r="DA64" s="31" t="str">
        <f>IF(Aanbod!D79&gt;"",IF(EXACT(BZ64,0),IF(EXACT(AK64,0),IF(EXACT(AE64, "pA"),AH64,IF(EXACT(AE64, "Gvg"),AH64,IF(EXACT(AE64, "Gvg-A"),AH64,IF(EXACT(AE64, "Gvg-B"),AH64,0)))),0),0)," ")</f>
        <v xml:space="preserve"> </v>
      </c>
      <c r="DB64" s="31" t="str">
        <f>IF(Aanbod!D79&gt;"",IF(EXACT(BZ64,0),IF(EXACT(AK64,0),IF(EXACT(AE64, "pA"),AF64,IF(EXACT(AE64, "Gvg"),AF64,IF(EXACT(AE64, "Gvg-A"),AF64,IF(EXACT(AE64, "Gvg-B"),AF64,0)))),0),0)," ")</f>
        <v xml:space="preserve"> </v>
      </c>
      <c r="DC64" s="31" t="str">
        <f>IF(Aanbod!D79&gt;"",IF($DA$203&gt;0,$CZ$1/$DA$203*DA64,0)," ")</f>
        <v xml:space="preserve"> </v>
      </c>
      <c r="DD64" s="29" t="str">
        <f>IF(Aanbod!D79&gt;"",IF(DB64&gt;0,DC64/DB64," ")," ")</f>
        <v xml:space="preserve"> </v>
      </c>
      <c r="DF64" s="26"/>
      <c r="DG64" s="30"/>
      <c r="DH64" s="31" t="str">
        <f>IF(Aanbod!D79&gt;"",IF(EXACT(BZ64,0),IF(EXACT(AK64,0),IF(EXACT(AE64, "pB"),AH64,IF(EXACT(AE64, "Gvg"),AH64,IF(EXACT(AE64, "Gvg-A"),AH64,IF(EXACT(AE64, "Gvg-B"),AH64,0)))),0),0)," ")</f>
        <v xml:space="preserve"> </v>
      </c>
      <c r="DI64" s="31" t="str">
        <f>IF(Aanbod!D79&gt;"",IF(EXACT(BZ64,0),IF(EXACT(AK64,0),IF(EXACT(AE64, "pB"),AF64,IF(EXACT(AE64, "Gvg"),AF64,IF(EXACT(AE64, "Gvg-A"),AF64,IF(EXACT(AE64, "Gvg-B"),AF64,0)))),0),0)," ")</f>
        <v xml:space="preserve"> </v>
      </c>
      <c r="DJ64" s="31" t="str">
        <f>IF(Aanbod!D79&gt;"",IF($DH$203&gt;0,$DG$1/$DH$203*DH64,0)," ")</f>
        <v xml:space="preserve"> </v>
      </c>
      <c r="DK64" s="29" t="str">
        <f>IF(Aanbod!D79&gt;"",IF(DI64&gt;0,DJ64/DI64," ")," ")</f>
        <v xml:space="preserve"> </v>
      </c>
      <c r="DM64" s="37" t="str">
        <f>IF(Aanbod!D79&gt;"",BX64-BZ64+CQ64+CW64+DC64+DJ64," ")</f>
        <v xml:space="preserve"> </v>
      </c>
      <c r="DN64" s="35" t="str">
        <f>IF(Aanbod!D79&gt;"",IF((DM64-AF64)&gt;0,(DM64-AF64),0)," ")</f>
        <v xml:space="preserve"> </v>
      </c>
      <c r="DO64" s="35" t="str">
        <f>IF(Aanbod!D79&gt;"",IF(DN64&gt;0,(Berekening!H64+BB64+CQ64)/DM64*DN64,0)," ")</f>
        <v xml:space="preserve"> </v>
      </c>
      <c r="DP64" s="35" t="str">
        <f>IF(Aanbod!D79&gt;"",IF(DN64&gt;0,(Berekening!N64+BH64+CW64)/DM64*DN64,0)," ")</f>
        <v xml:space="preserve"> </v>
      </c>
      <c r="DQ64" s="35" t="str">
        <f>IF(Aanbod!D79&gt;"",IF(DN64&gt;0,(Berekening!T64+BN64+DC64)/DM64*DN64,0)," ")</f>
        <v xml:space="preserve"> </v>
      </c>
      <c r="DR64" s="33" t="str">
        <f>IF(Aanbod!D79&gt;"",IF(DN64&gt;0,(Berekening!AA64+BU64+DJ64)/DM64*DN64,0)," ")</f>
        <v xml:space="preserve"> </v>
      </c>
      <c r="DS64" s="35"/>
      <c r="DT64" s="38" t="str">
        <f>IF(Aanbod!D79&gt;"",ROUND((DM64-DN64),2)," ")</f>
        <v xml:space="preserve"> </v>
      </c>
      <c r="DU64" s="38" t="str">
        <f>IF(Aanbod!D79&gt;"",IF(DT64=C64,0.01,DT64),"")</f>
        <v/>
      </c>
      <c r="DV64" s="39" t="str">
        <f>IF(Aanbod!D79&gt;"",RANK(DU64,$DU$2:$DU$201) + COUNTIF($DU$2:DU64,DU64) -1," ")</f>
        <v xml:space="preserve"> </v>
      </c>
      <c r="DW64" s="35" t="str">
        <f>IF(Aanbod!D79&gt;"",IF($DV$203&lt;0,IF(DV64&lt;=ABS($DV$203),0.01,0),IF(DV64&lt;=ABS($DV$203),-0.01,0))," ")</f>
        <v xml:space="preserve"> </v>
      </c>
      <c r="DX64" s="35"/>
      <c r="DY64" s="28" t="str">
        <f>IF(Aanbod!D79&gt;"",DT64+DW64," ")</f>
        <v xml:space="preserve"> </v>
      </c>
    </row>
    <row r="65" spans="1:129" x14ac:dyDescent="0.25">
      <c r="A65" s="26" t="str">
        <f>Aanbod!A80</f>
        <v/>
      </c>
      <c r="B65" s="27" t="str">
        <f>IF(Aanbod!D80&gt;"",IF(EXACT(Aanbod!F80, "Preferent"),Aanbod!E80*2,IF(EXACT(Aanbod!F80, "Concurrent"),Aanbod!E80,0))," ")</f>
        <v xml:space="preserve"> </v>
      </c>
      <c r="C65" s="28" t="str">
        <f>IF(Aanbod!E80&gt;0,Aanbod!E80," ")</f>
        <v xml:space="preserve"> </v>
      </c>
      <c r="D65" s="5"/>
      <c r="E65" s="5"/>
      <c r="F65" s="5" t="str">
        <f>IF(Aanbod!D80&gt;"",IF(EXACT(Aanbod!D80, "pA"),Berekening!B65,IF(EXACT(Aanbod!D80, "Gvg-A"),Berekening!B65,IF(EXACT(Aanbod!D80, "Gvg"),Berekening!B65,0)))," ")</f>
        <v xml:space="preserve"> </v>
      </c>
      <c r="G65" s="5" t="str">
        <f>IF(Aanbod!D80&gt;"",IF(EXACT(Aanbod!D80, "pA"),Aanbod!E80,IF(EXACT(Aanbod!D80, "Gvg-A"),Aanbod!E80,IF(EXACT(Aanbod!D80, "Gvg"),Aanbod!E80,0)))," ")</f>
        <v xml:space="preserve"> </v>
      </c>
      <c r="H65" s="5" t="str">
        <f>IF(Aanbod!D80&gt;"",IF($F$203&gt;0,$E$1/$F$203*F65,0)," ")</f>
        <v xml:space="preserve"> </v>
      </c>
      <c r="I65" s="29" t="str">
        <f>IF(Aanbod!D80&gt;"",IF(G65&gt;0,H65/G65," ")," ")</f>
        <v xml:space="preserve"> </v>
      </c>
      <c r="J65" s="5"/>
      <c r="K65" s="5"/>
      <c r="L65" s="5" t="str">
        <f>IF(Aanbod!D80&gt;"",IF(EXACT(Aanbod!D80, "pB"),Berekening!B65,IF(EXACT(Aanbod!D80, "Gvg-B"),Berekening!B65,IF(EXACT(Aanbod!D80, "Gvg"),Berekening!B65,0)))," ")</f>
        <v xml:space="preserve"> </v>
      </c>
      <c r="M65" s="5" t="str">
        <f>IF(Aanbod!D80&gt;"",IF(EXACT(Aanbod!D80, "pB"),Aanbod!E80,IF(EXACT(Aanbod!D80, "Gvg-B"),Aanbod!E80,IF(EXACT(Aanbod!D80, "Gvg"),Aanbod!E80,0)))," ")</f>
        <v xml:space="preserve"> </v>
      </c>
      <c r="N65" s="9" t="str">
        <f>IF(Aanbod!D80&gt;"",IF($L$203&gt;0,$K$1/$L$203*L65,0)," ")</f>
        <v xml:space="preserve"> </v>
      </c>
      <c r="O65" s="10" t="str">
        <f>IF(Aanbod!D80&gt;"",IF(M65&gt;0,N65/M65," ")," ")</f>
        <v xml:space="preserve"> </v>
      </c>
      <c r="P65" s="26"/>
      <c r="Q65" s="30"/>
      <c r="R65" s="31" t="str">
        <f>IF(Aanbod!D80&gt;"",IF(EXACT(Aanbod!D80, "pA"),Berekening!B65,IF(EXACT(Aanbod!D80, "Gvg"),Berekening!B65,IF(EXACT(Aanbod!D80, "Gvg-A"),Berekening!B65,IF(EXACT(Aanbod!D80, "Gvg-B"),Berekening!B65,0))))," ")</f>
        <v xml:space="preserve"> </v>
      </c>
      <c r="S65" s="31" t="str">
        <f>IF(Aanbod!D80&gt;"",IF(EXACT(Aanbod!D80, "pA"),Aanbod!E80,IF(EXACT(Aanbod!D80, "Gvg"),Aanbod!E80,IF(EXACT(Aanbod!D80, "Gvg-A"),Aanbod!E80,IF(EXACT(Aanbod!D80, "Gvg-B"),Aanbod!E80,0))))," ")</f>
        <v xml:space="preserve"> </v>
      </c>
      <c r="T65" s="31" t="str">
        <f>IF(Aanbod!D80&gt;"",IF($R$203&gt;0,$Q$1/$R$203*R65,0)," ")</f>
        <v xml:space="preserve"> </v>
      </c>
      <c r="U65" s="29" t="str">
        <f>IF(Aanbod!D80&gt;"",IF(S65&gt;0,T65/S65," ")," ")</f>
        <v xml:space="preserve"> </v>
      </c>
      <c r="W65" s="26"/>
      <c r="X65" s="30"/>
      <c r="Y65" s="31" t="str">
        <f>IF(Aanbod!D80&gt;"",IF(EXACT(Aanbod!D80, "pB"),Berekening!B65,IF(EXACT(Aanbod!D80, "Gvg"),Berekening!B65,IF(EXACT(Aanbod!D80, "Gvg-A"),Berekening!B65,IF(EXACT(Aanbod!D80, "Gvg-B"),Berekening!B65,0))))," ")</f>
        <v xml:space="preserve"> </v>
      </c>
      <c r="Z65" s="31" t="str">
        <f>IF(Aanbod!D80&gt;"",IF(EXACT(Aanbod!D80, "pB"),Aanbod!E80,IF(EXACT(Aanbod!D80, "Gvg"),Aanbod!E80,IF(EXACT(Aanbod!D80, "Gvg-A"),Aanbod!E80,IF(EXACT(Aanbod!D80, "Gvg-B"),Aanbod!E80,0))))," ")</f>
        <v xml:space="preserve"> </v>
      </c>
      <c r="AA65" s="31" t="str">
        <f>IF(Aanbod!D80&gt;"",IF($Y$203&gt;0,$X$1/$Y$203*Y65,0)," ")</f>
        <v xml:space="preserve"> </v>
      </c>
      <c r="AB65" s="29" t="str">
        <f>IF(Aanbod!D80&gt;"",IF(Z65&gt;0,AA65/Z65," ")," ")</f>
        <v xml:space="preserve"> </v>
      </c>
      <c r="AC65" s="32"/>
      <c r="AD65" s="26" t="str">
        <f>IF(Aanbod!D80&gt;"",ROW(AE65)-1," ")</f>
        <v xml:space="preserve"> </v>
      </c>
      <c r="AE65" t="str">
        <f>IF(Aanbod!D80&gt;"",Aanbod!D80," ")</f>
        <v xml:space="preserve"> </v>
      </c>
      <c r="AF65" s="9" t="str">
        <f>IF(Aanbod!D80&gt;"",Aanbod!E80," ")</f>
        <v xml:space="preserve"> </v>
      </c>
      <c r="AG65" t="str">
        <f>IF(Aanbod!D80&gt;"",Aanbod!F80," ")</f>
        <v xml:space="preserve"> </v>
      </c>
      <c r="AH65" s="33" t="str">
        <f>IF(Aanbod!D80&gt;"",Berekening!B65," ")</f>
        <v xml:space="preserve"> </v>
      </c>
      <c r="AI65" s="34" t="str">
        <f>IF(Aanbod!D80&gt;"",Berekening!H65+Berekening!N65+Berekening!T65+Berekening!AA65," ")</f>
        <v xml:space="preserve"> </v>
      </c>
      <c r="AJ65" s="35" t="str">
        <f>IF(Aanbod!D80&gt;"",IF((AI65-AF65)&gt;0,0,(AI65-AF65))," ")</f>
        <v xml:space="preserve"> </v>
      </c>
      <c r="AK65" s="35" t="str">
        <f>IF(Aanbod!D80&gt;"",IF((AI65-AF65)&gt;0,(AI65-AF65),0)," ")</f>
        <v xml:space="preserve"> </v>
      </c>
      <c r="AL65" s="35" t="str">
        <f>IF(Aanbod!D80&gt;"",IF(AK65&gt;0,Berekening!H65/AI65*AK65,0)," ")</f>
        <v xml:space="preserve"> </v>
      </c>
      <c r="AM65" s="35" t="str">
        <f>IF(Aanbod!D80&gt;"",IF(AK65&gt;0,Berekening!N65/AI65*AK65,0)," ")</f>
        <v xml:space="preserve"> </v>
      </c>
      <c r="AN65" s="35" t="str">
        <f>IF(Aanbod!D80&gt;"",IF(AK65&gt;0,Berekening!T65/AI65*AK65,0)," ")</f>
        <v xml:space="preserve"> </v>
      </c>
      <c r="AO65" s="33" t="str">
        <f>IF(Aanbod!D80&gt;"",IF(AK65&gt;0,Berekening!AA65/AI65*AK65,0)," ")</f>
        <v xml:space="preserve"> </v>
      </c>
      <c r="AX65" s="36"/>
      <c r="AY65" s="5"/>
      <c r="AZ65" s="5" t="str">
        <f>IF(Aanbod!D80&gt;"",IF(EXACT(AK65,0),IF(EXACT(Aanbod!D80, "pA"),Berekening!B65,IF(EXACT(Aanbod!D80, "Gvg-A"),Berekening!B65,IF(EXACT(Aanbod!D80, "Gvg"),Berekening!B65,0))),0)," ")</f>
        <v xml:space="preserve"> </v>
      </c>
      <c r="BA65" s="5" t="str">
        <f>IF(Aanbod!D80&gt;"",IF(EXACT(AK65,0),IF(EXACT(Aanbod!D80, "pA"),Aanbod!E80,IF(EXACT(Aanbod!D80, "Gvg-A"),Aanbod!E80,IF(EXACT(Aanbod!D80, "Gvg"),Aanbod!E80,0))),0)," ")</f>
        <v xml:space="preserve"> </v>
      </c>
      <c r="BB65" s="5" t="str">
        <f>IF(Aanbod!D80&gt;"",IF($AZ$203&gt;0,$AY$1/$AZ$203*AZ65,0)," ")</f>
        <v xml:space="preserve"> </v>
      </c>
      <c r="BC65" s="29" t="str">
        <f>IF(Aanbod!D80&gt;"",IF(BA65&gt;0,BB65/BA65," ")," ")</f>
        <v xml:space="preserve"> </v>
      </c>
      <c r="BD65" s="5"/>
      <c r="BE65" s="5"/>
      <c r="BF65" s="5" t="str">
        <f>IF(Aanbod!D80&gt;"",IF(EXACT(AK65,0),IF(EXACT(Aanbod!D80, "pB"),Berekening!B65,IF(EXACT(Aanbod!D80, "Gvg-B"),Berekening!B65,IF(EXACT(Aanbod!D80, "Gvg"),Berekening!B65,0))),0)," ")</f>
        <v xml:space="preserve"> </v>
      </c>
      <c r="BG65" s="5" t="str">
        <f>IF(Aanbod!D80&gt;"",IF(EXACT(AK65,0),IF(EXACT(Aanbod!D80, "pB"),Aanbod!E80,IF(EXACT(Aanbod!D80, "Gvg-B"),Aanbod!E80,IF(EXACT(Aanbod!D80, "Gvg"),Aanbod!E80,0))),0)," ")</f>
        <v xml:space="preserve"> </v>
      </c>
      <c r="BH65" s="9" t="str">
        <f>IF(Aanbod!D80&gt;"",IF($BF$203&gt;0,$BE$1/$BF$203*BF65,0)," ")</f>
        <v xml:space="preserve"> </v>
      </c>
      <c r="BI65" s="10" t="str">
        <f>IF(Aanbod!D80&gt;"",IF(BG65&gt;0,BH65/BG65," ")," ")</f>
        <v xml:space="preserve"> </v>
      </c>
      <c r="BJ65" s="26"/>
      <c r="BK65" s="30"/>
      <c r="BL65" s="31" t="str">
        <f>IF(Aanbod!D80&gt;"",IF(EXACT(AK65,0),IF(EXACT(Aanbod!D80, "pA"),Berekening!B65,IF(EXACT(Aanbod!D80, "Gvg"),Berekening!B65,IF(EXACT(Aanbod!D80, "Gvg-A"),Berekening!B65,IF(EXACT(Aanbod!D80, "Gvg-B"),Berekening!B65,0)))),0)," ")</f>
        <v xml:space="preserve"> </v>
      </c>
      <c r="BM65" s="31" t="str">
        <f>IF(Aanbod!D80&gt;"",IF(EXACT(AK65,0),IF(EXACT(Aanbod!D80, "pA"),Aanbod!E80,IF(EXACT(Aanbod!D80, "Gvg"),Aanbod!E80,IF(EXACT(Aanbod!D80, "Gvg-A"),Aanbod!E80,IF(EXACT(Aanbod!D80, "Gvg-B"),Aanbod!E80,0)))),0)," ")</f>
        <v xml:space="preserve"> </v>
      </c>
      <c r="BN65" s="31" t="str">
        <f>IF(Aanbod!D80&gt;"",IF($BL$203&gt;0,$BK$1/$BL$203*BL65,0)," ")</f>
        <v xml:space="preserve"> </v>
      </c>
      <c r="BO65" s="29" t="str">
        <f>IF(Aanbod!D80&gt;"",IF(BM65&gt;0,BN65/BM65," ")," ")</f>
        <v xml:space="preserve"> </v>
      </c>
      <c r="BQ65" s="26"/>
      <c r="BR65" s="30"/>
      <c r="BS65" s="31" t="str">
        <f>IF(Aanbod!D80&gt;"",IF(EXACT(AK65,0),IF(EXACT(Aanbod!D80, "pB"),Berekening!B65,IF(EXACT(Aanbod!D80, "Gvg"),Berekening!B65,IF(EXACT(Aanbod!D80, "Gvg-A"),Berekening!B65,IF(EXACT(Aanbod!D80, "Gvg-B"),Berekening!B65,0)))),0)," ")</f>
        <v xml:space="preserve"> </v>
      </c>
      <c r="BT65" s="31" t="str">
        <f>IF(Aanbod!D80&gt;"",IF(EXACT(AK65,0),IF(EXACT(Aanbod!D80, "pB"),Aanbod!E80,IF(EXACT(Aanbod!D80, "Gvg"),Aanbod!E80,IF(EXACT(Aanbod!D80, "Gvg-A"),Aanbod!E80,IF(EXACT(Aanbod!D80, "Gvg-B"),Aanbod!E80,0)))),0)," ")</f>
        <v xml:space="preserve"> </v>
      </c>
      <c r="BU65" s="31" t="str">
        <f>IF(Aanbod!D80&gt;"",IF($BS$203&gt;0,$BR$1/$BS$203*BS65,0)," ")</f>
        <v xml:space="preserve"> </v>
      </c>
      <c r="BV65" s="29" t="str">
        <f>IF(Aanbod!D80&gt;"",IF(BT65&gt;0,BU65/BT65," ")," ")</f>
        <v xml:space="preserve"> </v>
      </c>
      <c r="BX65" s="34" t="str">
        <f>IF(Aanbod!D80&gt;"",AI65-AK65+BB65+BH65+BN65+BU65," ")</f>
        <v xml:space="preserve"> </v>
      </c>
      <c r="BY65" s="35" t="str">
        <f>IF(Aanbod!D80&gt;"",IF((BX65-AF65)&gt;0,0,(BX65-AF65))," ")</f>
        <v xml:space="preserve"> </v>
      </c>
      <c r="BZ65" s="35" t="str">
        <f>IF(Aanbod!D80&gt;"",IF((BX65-AF65)&gt;0,(BX65-AF65),0)," ")</f>
        <v xml:space="preserve"> </v>
      </c>
      <c r="CA65" s="35" t="str">
        <f>IF(Aanbod!D80&gt;"",IF(BZ65&gt;0,(Berekening!H65+BB65)/BX65*BZ65,0)," ")</f>
        <v xml:space="preserve"> </v>
      </c>
      <c r="CB65" s="35" t="str">
        <f>IF(Aanbod!D80&gt;"",IF(BZ65&gt;0,(Berekening!N65+BH65)/BX65*BZ65,0)," ")</f>
        <v xml:space="preserve"> </v>
      </c>
      <c r="CC65" s="35" t="str">
        <f>IF(Aanbod!D80&gt;"",IF(BZ65&gt;0,(Berekening!T65+BN65)/BX65*BZ65,0)," ")</f>
        <v xml:space="preserve"> </v>
      </c>
      <c r="CD65" s="33" t="str">
        <f>IF(Aanbod!D80&gt;"",IF(BZ65&gt;0,Berekening!AA65/BX65*BZ65,0)," ")</f>
        <v xml:space="preserve"> </v>
      </c>
      <c r="CE65" s="35"/>
      <c r="CM65" s="36"/>
      <c r="CN65" s="5"/>
      <c r="CO65" s="5" t="str">
        <f>IF(Aanbod!D80&gt;"",IF(EXACT(BZ65,0),IF(EXACT(AK65,0),IF(EXACT(AE65, "pA"),AH65,IF(EXACT(AE65, "Gvg-A"),AH65,IF(EXACT(AE65, "Gvg"),AH65,0))),0),0)," ")</f>
        <v xml:space="preserve"> </v>
      </c>
      <c r="CP65" s="5" t="str">
        <f>IF(Aanbod!D80&gt;"",IF(EXACT(BZ65,0),IF(EXACT(AK65,0),IF(EXACT(AE65, "pA"),AF65,IF(EXACT(AE65, "Gvg-A"),AF65,IF(EXACT(AE65, "Gvg"),AF65,0))),0),0)," ")</f>
        <v xml:space="preserve"> </v>
      </c>
      <c r="CQ65" s="5" t="str">
        <f>IF(Aanbod!D80&gt;"",IF($CO$203&gt;0,$CN$1/$CO$203*CO65,0)," ")</f>
        <v xml:space="preserve"> </v>
      </c>
      <c r="CR65" s="29" t="str">
        <f>IF(Aanbod!D80&gt;"",IF(CP65&gt;0,CQ65/CP65," ")," ")</f>
        <v xml:space="preserve"> </v>
      </c>
      <c r="CS65" s="5"/>
      <c r="CT65" s="5"/>
      <c r="CU65" s="5" t="str">
        <f>IF(Aanbod!D80&gt;"",IF(EXACT(BZ65,0),IF(EXACT(AK65,0),IF(EXACT(AE65, "pB"),AH65,IF(EXACT(AE65, "Gvg-B"),AH65,IF(EXACT(AE65, "Gvg"),AH65,0))),0),0)," ")</f>
        <v xml:space="preserve"> </v>
      </c>
      <c r="CV65" s="5" t="str">
        <f>IF(Aanbod!D80&gt;"",IF(EXACT(BZ65,0),IF(EXACT(AK65,0),IF(EXACT(AE65, "pB"),AF65,IF(EXACT(AE65, "Gvg-B"),AF65,IF(EXACT(AE65, "Gvg"),AF65,0))),0),0)," ")</f>
        <v xml:space="preserve"> </v>
      </c>
      <c r="CW65" s="9" t="str">
        <f>IF(Aanbod!D80&gt;"",IF($CU$203&gt;0,$CT$1/$CU$203*CU65,0)," ")</f>
        <v xml:space="preserve"> </v>
      </c>
      <c r="CX65" s="10" t="str">
        <f>IF(Aanbod!D80&gt;"",IF(CV65&gt;0,CW65/CV65," ")," ")</f>
        <v xml:space="preserve"> </v>
      </c>
      <c r="CY65" s="26"/>
      <c r="CZ65" s="30"/>
      <c r="DA65" s="31" t="str">
        <f>IF(Aanbod!D80&gt;"",IF(EXACT(BZ65,0),IF(EXACT(AK65,0),IF(EXACT(AE65, "pA"),AH65,IF(EXACT(AE65, "Gvg"),AH65,IF(EXACT(AE65, "Gvg-A"),AH65,IF(EXACT(AE65, "Gvg-B"),AH65,0)))),0),0)," ")</f>
        <v xml:space="preserve"> </v>
      </c>
      <c r="DB65" s="31" t="str">
        <f>IF(Aanbod!D80&gt;"",IF(EXACT(BZ65,0),IF(EXACT(AK65,0),IF(EXACT(AE65, "pA"),AF65,IF(EXACT(AE65, "Gvg"),AF65,IF(EXACT(AE65, "Gvg-A"),AF65,IF(EXACT(AE65, "Gvg-B"),AF65,0)))),0),0)," ")</f>
        <v xml:space="preserve"> </v>
      </c>
      <c r="DC65" s="31" t="str">
        <f>IF(Aanbod!D80&gt;"",IF($DA$203&gt;0,$CZ$1/$DA$203*DA65,0)," ")</f>
        <v xml:space="preserve"> </v>
      </c>
      <c r="DD65" s="29" t="str">
        <f>IF(Aanbod!D80&gt;"",IF(DB65&gt;0,DC65/DB65," ")," ")</f>
        <v xml:space="preserve"> </v>
      </c>
      <c r="DF65" s="26"/>
      <c r="DG65" s="30"/>
      <c r="DH65" s="31" t="str">
        <f>IF(Aanbod!D80&gt;"",IF(EXACT(BZ65,0),IF(EXACT(AK65,0),IF(EXACT(AE65, "pB"),AH65,IF(EXACT(AE65, "Gvg"),AH65,IF(EXACT(AE65, "Gvg-A"),AH65,IF(EXACT(AE65, "Gvg-B"),AH65,0)))),0),0)," ")</f>
        <v xml:space="preserve"> </v>
      </c>
      <c r="DI65" s="31" t="str">
        <f>IF(Aanbod!D80&gt;"",IF(EXACT(BZ65,0),IF(EXACT(AK65,0),IF(EXACT(AE65, "pB"),AF65,IF(EXACT(AE65, "Gvg"),AF65,IF(EXACT(AE65, "Gvg-A"),AF65,IF(EXACT(AE65, "Gvg-B"),AF65,0)))),0),0)," ")</f>
        <v xml:space="preserve"> </v>
      </c>
      <c r="DJ65" s="31" t="str">
        <f>IF(Aanbod!D80&gt;"",IF($DH$203&gt;0,$DG$1/$DH$203*DH65,0)," ")</f>
        <v xml:space="preserve"> </v>
      </c>
      <c r="DK65" s="29" t="str">
        <f>IF(Aanbod!D80&gt;"",IF(DI65&gt;0,DJ65/DI65," ")," ")</f>
        <v xml:space="preserve"> </v>
      </c>
      <c r="DM65" s="37" t="str">
        <f>IF(Aanbod!D80&gt;"",BX65-BZ65+CQ65+CW65+DC65+DJ65," ")</f>
        <v xml:space="preserve"> </v>
      </c>
      <c r="DN65" s="35" t="str">
        <f>IF(Aanbod!D80&gt;"",IF((DM65-AF65)&gt;0,(DM65-AF65),0)," ")</f>
        <v xml:space="preserve"> </v>
      </c>
      <c r="DO65" s="35" t="str">
        <f>IF(Aanbod!D80&gt;"",IF(DN65&gt;0,(Berekening!H65+BB65+CQ65)/DM65*DN65,0)," ")</f>
        <v xml:space="preserve"> </v>
      </c>
      <c r="DP65" s="35" t="str">
        <f>IF(Aanbod!D80&gt;"",IF(DN65&gt;0,(Berekening!N65+BH65+CW65)/DM65*DN65,0)," ")</f>
        <v xml:space="preserve"> </v>
      </c>
      <c r="DQ65" s="35" t="str">
        <f>IF(Aanbod!D80&gt;"",IF(DN65&gt;0,(Berekening!T65+BN65+DC65)/DM65*DN65,0)," ")</f>
        <v xml:space="preserve"> </v>
      </c>
      <c r="DR65" s="33" t="str">
        <f>IF(Aanbod!D80&gt;"",IF(DN65&gt;0,(Berekening!AA65+BU65+DJ65)/DM65*DN65,0)," ")</f>
        <v xml:space="preserve"> </v>
      </c>
      <c r="DS65" s="35"/>
      <c r="DT65" s="38" t="str">
        <f>IF(Aanbod!D80&gt;"",ROUND((DM65-DN65),2)," ")</f>
        <v xml:space="preserve"> </v>
      </c>
      <c r="DU65" s="38" t="str">
        <f>IF(Aanbod!D80&gt;"",IF(DT65=C65,0.01,DT65),"")</f>
        <v/>
      </c>
      <c r="DV65" s="39" t="str">
        <f>IF(Aanbod!D80&gt;"",RANK(DU65,$DU$2:$DU$201) + COUNTIF($DU$2:DU65,DU65) -1," ")</f>
        <v xml:space="preserve"> </v>
      </c>
      <c r="DW65" s="35" t="str">
        <f>IF(Aanbod!D80&gt;"",IF($DV$203&lt;0,IF(DV65&lt;=ABS($DV$203),0.01,0),IF(DV65&lt;=ABS($DV$203),-0.01,0))," ")</f>
        <v xml:space="preserve"> </v>
      </c>
      <c r="DX65" s="35"/>
      <c r="DY65" s="28" t="str">
        <f>IF(Aanbod!D80&gt;"",DT65+DW65," ")</f>
        <v xml:space="preserve"> </v>
      </c>
    </row>
    <row r="66" spans="1:129" x14ac:dyDescent="0.25">
      <c r="A66" s="26" t="str">
        <f>Aanbod!A81</f>
        <v/>
      </c>
      <c r="B66" s="27" t="str">
        <f>IF(Aanbod!D81&gt;"",IF(EXACT(Aanbod!F81, "Preferent"),Aanbod!E81*2,IF(EXACT(Aanbod!F81, "Concurrent"),Aanbod!E81,0))," ")</f>
        <v xml:space="preserve"> </v>
      </c>
      <c r="C66" s="28" t="str">
        <f>IF(Aanbod!E81&gt;0,Aanbod!E81," ")</f>
        <v xml:space="preserve"> </v>
      </c>
      <c r="D66" s="5"/>
      <c r="E66" s="5"/>
      <c r="F66" s="5" t="str">
        <f>IF(Aanbod!D81&gt;"",IF(EXACT(Aanbod!D81, "pA"),Berekening!B66,IF(EXACT(Aanbod!D81, "Gvg-A"),Berekening!B66,IF(EXACT(Aanbod!D81, "Gvg"),Berekening!B66,0)))," ")</f>
        <v xml:space="preserve"> </v>
      </c>
      <c r="G66" s="5" t="str">
        <f>IF(Aanbod!D81&gt;"",IF(EXACT(Aanbod!D81, "pA"),Aanbod!E81,IF(EXACT(Aanbod!D81, "Gvg-A"),Aanbod!E81,IF(EXACT(Aanbod!D81, "Gvg"),Aanbod!E81,0)))," ")</f>
        <v xml:space="preserve"> </v>
      </c>
      <c r="H66" s="5" t="str">
        <f>IF(Aanbod!D81&gt;"",IF($F$203&gt;0,$E$1/$F$203*F66,0)," ")</f>
        <v xml:space="preserve"> </v>
      </c>
      <c r="I66" s="29" t="str">
        <f>IF(Aanbod!D81&gt;"",IF(G66&gt;0,H66/G66," ")," ")</f>
        <v xml:space="preserve"> </v>
      </c>
      <c r="J66" s="5"/>
      <c r="K66" s="5"/>
      <c r="L66" s="5" t="str">
        <f>IF(Aanbod!D81&gt;"",IF(EXACT(Aanbod!D81, "pB"),Berekening!B66,IF(EXACT(Aanbod!D81, "Gvg-B"),Berekening!B66,IF(EXACT(Aanbod!D81, "Gvg"),Berekening!B66,0)))," ")</f>
        <v xml:space="preserve"> </v>
      </c>
      <c r="M66" s="5" t="str">
        <f>IF(Aanbod!D81&gt;"",IF(EXACT(Aanbod!D81, "pB"),Aanbod!E81,IF(EXACT(Aanbod!D81, "Gvg-B"),Aanbod!E81,IF(EXACT(Aanbod!D81, "Gvg"),Aanbod!E81,0)))," ")</f>
        <v xml:space="preserve"> </v>
      </c>
      <c r="N66" s="9" t="str">
        <f>IF(Aanbod!D81&gt;"",IF($L$203&gt;0,$K$1/$L$203*L66,0)," ")</f>
        <v xml:space="preserve"> </v>
      </c>
      <c r="O66" s="10" t="str">
        <f>IF(Aanbod!D81&gt;"",IF(M66&gt;0,N66/M66," ")," ")</f>
        <v xml:space="preserve"> </v>
      </c>
      <c r="P66" s="26"/>
      <c r="Q66" s="30"/>
      <c r="R66" s="31" t="str">
        <f>IF(Aanbod!D81&gt;"",IF(EXACT(Aanbod!D81, "pA"),Berekening!B66,IF(EXACT(Aanbod!D81, "Gvg"),Berekening!B66,IF(EXACT(Aanbod!D81, "Gvg-A"),Berekening!B66,IF(EXACT(Aanbod!D81, "Gvg-B"),Berekening!B66,0))))," ")</f>
        <v xml:space="preserve"> </v>
      </c>
      <c r="S66" s="31" t="str">
        <f>IF(Aanbod!D81&gt;"",IF(EXACT(Aanbod!D81, "pA"),Aanbod!E81,IF(EXACT(Aanbod!D81, "Gvg"),Aanbod!E81,IF(EXACT(Aanbod!D81, "Gvg-A"),Aanbod!E81,IF(EXACT(Aanbod!D81, "Gvg-B"),Aanbod!E81,0))))," ")</f>
        <v xml:space="preserve"> </v>
      </c>
      <c r="T66" s="31" t="str">
        <f>IF(Aanbod!D81&gt;"",IF($R$203&gt;0,$Q$1/$R$203*R66,0)," ")</f>
        <v xml:space="preserve"> </v>
      </c>
      <c r="U66" s="29" t="str">
        <f>IF(Aanbod!D81&gt;"",IF(S66&gt;0,T66/S66," ")," ")</f>
        <v xml:space="preserve"> </v>
      </c>
      <c r="W66" s="26"/>
      <c r="X66" s="30"/>
      <c r="Y66" s="31" t="str">
        <f>IF(Aanbod!D81&gt;"",IF(EXACT(Aanbod!D81, "pB"),Berekening!B66,IF(EXACT(Aanbod!D81, "Gvg"),Berekening!B66,IF(EXACT(Aanbod!D81, "Gvg-A"),Berekening!B66,IF(EXACT(Aanbod!D81, "Gvg-B"),Berekening!B66,0))))," ")</f>
        <v xml:space="preserve"> </v>
      </c>
      <c r="Z66" s="31" t="str">
        <f>IF(Aanbod!D81&gt;"",IF(EXACT(Aanbod!D81, "pB"),Aanbod!E81,IF(EXACT(Aanbod!D81, "Gvg"),Aanbod!E81,IF(EXACT(Aanbod!D81, "Gvg-A"),Aanbod!E81,IF(EXACT(Aanbod!D81, "Gvg-B"),Aanbod!E81,0))))," ")</f>
        <v xml:space="preserve"> </v>
      </c>
      <c r="AA66" s="31" t="str">
        <f>IF(Aanbod!D81&gt;"",IF($Y$203&gt;0,$X$1/$Y$203*Y66,0)," ")</f>
        <v xml:space="preserve"> </v>
      </c>
      <c r="AB66" s="29" t="str">
        <f>IF(Aanbod!D81&gt;"",IF(Z66&gt;0,AA66/Z66," ")," ")</f>
        <v xml:space="preserve"> </v>
      </c>
      <c r="AC66" s="32"/>
      <c r="AD66" s="26" t="str">
        <f>IF(Aanbod!D81&gt;"",ROW(AE66)-1," ")</f>
        <v xml:space="preserve"> </v>
      </c>
      <c r="AE66" t="str">
        <f>IF(Aanbod!D81&gt;"",Aanbod!D81," ")</f>
        <v xml:space="preserve"> </v>
      </c>
      <c r="AF66" s="9" t="str">
        <f>IF(Aanbod!D81&gt;"",Aanbod!E81," ")</f>
        <v xml:space="preserve"> </v>
      </c>
      <c r="AG66" t="str">
        <f>IF(Aanbod!D81&gt;"",Aanbod!F81," ")</f>
        <v xml:space="preserve"> </v>
      </c>
      <c r="AH66" s="33" t="str">
        <f>IF(Aanbod!D81&gt;"",Berekening!B66," ")</f>
        <v xml:space="preserve"> </v>
      </c>
      <c r="AI66" s="34" t="str">
        <f>IF(Aanbod!D81&gt;"",Berekening!H66+Berekening!N66+Berekening!T66+Berekening!AA66," ")</f>
        <v xml:space="preserve"> </v>
      </c>
      <c r="AJ66" s="35" t="str">
        <f>IF(Aanbod!D81&gt;"",IF((AI66-AF66)&gt;0,0,(AI66-AF66))," ")</f>
        <v xml:space="preserve"> </v>
      </c>
      <c r="AK66" s="35" t="str">
        <f>IF(Aanbod!D81&gt;"",IF((AI66-AF66)&gt;0,(AI66-AF66),0)," ")</f>
        <v xml:space="preserve"> </v>
      </c>
      <c r="AL66" s="35" t="str">
        <f>IF(Aanbod!D81&gt;"",IF(AK66&gt;0,Berekening!H66/AI66*AK66,0)," ")</f>
        <v xml:space="preserve"> </v>
      </c>
      <c r="AM66" s="35" t="str">
        <f>IF(Aanbod!D81&gt;"",IF(AK66&gt;0,Berekening!N66/AI66*AK66,0)," ")</f>
        <v xml:space="preserve"> </v>
      </c>
      <c r="AN66" s="35" t="str">
        <f>IF(Aanbod!D81&gt;"",IF(AK66&gt;0,Berekening!T66/AI66*AK66,0)," ")</f>
        <v xml:space="preserve"> </v>
      </c>
      <c r="AO66" s="33" t="str">
        <f>IF(Aanbod!D81&gt;"",IF(AK66&gt;0,Berekening!AA66/AI66*AK66,0)," ")</f>
        <v xml:space="preserve"> </v>
      </c>
      <c r="AX66" s="36"/>
      <c r="AY66" s="5"/>
      <c r="AZ66" s="5" t="str">
        <f>IF(Aanbod!D81&gt;"",IF(EXACT(AK66,0),IF(EXACT(Aanbod!D81, "pA"),Berekening!B66,IF(EXACT(Aanbod!D81, "Gvg-A"),Berekening!B66,IF(EXACT(Aanbod!D81, "Gvg"),Berekening!B66,0))),0)," ")</f>
        <v xml:space="preserve"> </v>
      </c>
      <c r="BA66" s="5" t="str">
        <f>IF(Aanbod!D81&gt;"",IF(EXACT(AK66,0),IF(EXACT(Aanbod!D81, "pA"),Aanbod!E81,IF(EXACT(Aanbod!D81, "Gvg-A"),Aanbod!E81,IF(EXACT(Aanbod!D81, "Gvg"),Aanbod!E81,0))),0)," ")</f>
        <v xml:space="preserve"> </v>
      </c>
      <c r="BB66" s="5" t="str">
        <f>IF(Aanbod!D81&gt;"",IF($AZ$203&gt;0,$AY$1/$AZ$203*AZ66,0)," ")</f>
        <v xml:space="preserve"> </v>
      </c>
      <c r="BC66" s="29" t="str">
        <f>IF(Aanbod!D81&gt;"",IF(BA66&gt;0,BB66/BA66," ")," ")</f>
        <v xml:space="preserve"> </v>
      </c>
      <c r="BD66" s="5"/>
      <c r="BE66" s="5"/>
      <c r="BF66" s="5" t="str">
        <f>IF(Aanbod!D81&gt;"",IF(EXACT(AK66,0),IF(EXACT(Aanbod!D81, "pB"),Berekening!B66,IF(EXACT(Aanbod!D81, "Gvg-B"),Berekening!B66,IF(EXACT(Aanbod!D81, "Gvg"),Berekening!B66,0))),0)," ")</f>
        <v xml:space="preserve"> </v>
      </c>
      <c r="BG66" s="5" t="str">
        <f>IF(Aanbod!D81&gt;"",IF(EXACT(AK66,0),IF(EXACT(Aanbod!D81, "pB"),Aanbod!E81,IF(EXACT(Aanbod!D81, "Gvg-B"),Aanbod!E81,IF(EXACT(Aanbod!D81, "Gvg"),Aanbod!E81,0))),0)," ")</f>
        <v xml:space="preserve"> </v>
      </c>
      <c r="BH66" s="9" t="str">
        <f>IF(Aanbod!D81&gt;"",IF($BF$203&gt;0,$BE$1/$BF$203*BF66,0)," ")</f>
        <v xml:space="preserve"> </v>
      </c>
      <c r="BI66" s="10" t="str">
        <f>IF(Aanbod!D81&gt;"",IF(BG66&gt;0,BH66/BG66," ")," ")</f>
        <v xml:space="preserve"> </v>
      </c>
      <c r="BJ66" s="26"/>
      <c r="BK66" s="30"/>
      <c r="BL66" s="31" t="str">
        <f>IF(Aanbod!D81&gt;"",IF(EXACT(AK66,0),IF(EXACT(Aanbod!D81, "pA"),Berekening!B66,IF(EXACT(Aanbod!D81, "Gvg"),Berekening!B66,IF(EXACT(Aanbod!D81, "Gvg-A"),Berekening!B66,IF(EXACT(Aanbod!D81, "Gvg-B"),Berekening!B66,0)))),0)," ")</f>
        <v xml:space="preserve"> </v>
      </c>
      <c r="BM66" s="31" t="str">
        <f>IF(Aanbod!D81&gt;"",IF(EXACT(AK66,0),IF(EXACT(Aanbod!D81, "pA"),Aanbod!E81,IF(EXACT(Aanbod!D81, "Gvg"),Aanbod!E81,IF(EXACT(Aanbod!D81, "Gvg-A"),Aanbod!E81,IF(EXACT(Aanbod!D81, "Gvg-B"),Aanbod!E81,0)))),0)," ")</f>
        <v xml:space="preserve"> </v>
      </c>
      <c r="BN66" s="31" t="str">
        <f>IF(Aanbod!D81&gt;"",IF($BL$203&gt;0,$BK$1/$BL$203*BL66,0)," ")</f>
        <v xml:space="preserve"> </v>
      </c>
      <c r="BO66" s="29" t="str">
        <f>IF(Aanbod!D81&gt;"",IF(BM66&gt;0,BN66/BM66," ")," ")</f>
        <v xml:space="preserve"> </v>
      </c>
      <c r="BQ66" s="26"/>
      <c r="BR66" s="30"/>
      <c r="BS66" s="31" t="str">
        <f>IF(Aanbod!D81&gt;"",IF(EXACT(AK66,0),IF(EXACT(Aanbod!D81, "pB"),Berekening!B66,IF(EXACT(Aanbod!D81, "Gvg"),Berekening!B66,IF(EXACT(Aanbod!D81, "Gvg-A"),Berekening!B66,IF(EXACT(Aanbod!D81, "Gvg-B"),Berekening!B66,0)))),0)," ")</f>
        <v xml:space="preserve"> </v>
      </c>
      <c r="BT66" s="31" t="str">
        <f>IF(Aanbod!D81&gt;"",IF(EXACT(AK66,0),IF(EXACT(Aanbod!D81, "pB"),Aanbod!E81,IF(EXACT(Aanbod!D81, "Gvg"),Aanbod!E81,IF(EXACT(Aanbod!D81, "Gvg-A"),Aanbod!E81,IF(EXACT(Aanbod!D81, "Gvg-B"),Aanbod!E81,0)))),0)," ")</f>
        <v xml:space="preserve"> </v>
      </c>
      <c r="BU66" s="31" t="str">
        <f>IF(Aanbod!D81&gt;"",IF($BS$203&gt;0,$BR$1/$BS$203*BS66,0)," ")</f>
        <v xml:space="preserve"> </v>
      </c>
      <c r="BV66" s="29" t="str">
        <f>IF(Aanbod!D81&gt;"",IF(BT66&gt;0,BU66/BT66," ")," ")</f>
        <v xml:space="preserve"> </v>
      </c>
      <c r="BX66" s="34" t="str">
        <f>IF(Aanbod!D81&gt;"",AI66-AK66+BB66+BH66+BN66+BU66," ")</f>
        <v xml:space="preserve"> </v>
      </c>
      <c r="BY66" s="35" t="str">
        <f>IF(Aanbod!D81&gt;"",IF((BX66-AF66)&gt;0,0,(BX66-AF66))," ")</f>
        <v xml:space="preserve"> </v>
      </c>
      <c r="BZ66" s="35" t="str">
        <f>IF(Aanbod!D81&gt;"",IF((BX66-AF66)&gt;0,(BX66-AF66),0)," ")</f>
        <v xml:space="preserve"> </v>
      </c>
      <c r="CA66" s="35" t="str">
        <f>IF(Aanbod!D81&gt;"",IF(BZ66&gt;0,(Berekening!H66+BB66)/BX66*BZ66,0)," ")</f>
        <v xml:space="preserve"> </v>
      </c>
      <c r="CB66" s="35" t="str">
        <f>IF(Aanbod!D81&gt;"",IF(BZ66&gt;0,(Berekening!N66+BH66)/BX66*BZ66,0)," ")</f>
        <v xml:space="preserve"> </v>
      </c>
      <c r="CC66" s="35" t="str">
        <f>IF(Aanbod!D81&gt;"",IF(BZ66&gt;0,(Berekening!T66+BN66)/BX66*BZ66,0)," ")</f>
        <v xml:space="preserve"> </v>
      </c>
      <c r="CD66" s="33" t="str">
        <f>IF(Aanbod!D81&gt;"",IF(BZ66&gt;0,Berekening!AA66/BX66*BZ66,0)," ")</f>
        <v xml:space="preserve"> </v>
      </c>
      <c r="CE66" s="35"/>
      <c r="CM66" s="36"/>
      <c r="CN66" s="5"/>
      <c r="CO66" s="5" t="str">
        <f>IF(Aanbod!D81&gt;"",IF(EXACT(BZ66,0),IF(EXACT(AK66,0),IF(EXACT(AE66, "pA"),AH66,IF(EXACT(AE66, "Gvg-A"),AH66,IF(EXACT(AE66, "Gvg"),AH66,0))),0),0)," ")</f>
        <v xml:space="preserve"> </v>
      </c>
      <c r="CP66" s="5" t="str">
        <f>IF(Aanbod!D81&gt;"",IF(EXACT(BZ66,0),IF(EXACT(AK66,0),IF(EXACT(AE66, "pA"),AF66,IF(EXACT(AE66, "Gvg-A"),AF66,IF(EXACT(AE66, "Gvg"),AF66,0))),0),0)," ")</f>
        <v xml:space="preserve"> </v>
      </c>
      <c r="CQ66" s="5" t="str">
        <f>IF(Aanbod!D81&gt;"",IF($CO$203&gt;0,$CN$1/$CO$203*CO66,0)," ")</f>
        <v xml:space="preserve"> </v>
      </c>
      <c r="CR66" s="29" t="str">
        <f>IF(Aanbod!D81&gt;"",IF(CP66&gt;0,CQ66/CP66," ")," ")</f>
        <v xml:space="preserve"> </v>
      </c>
      <c r="CS66" s="5"/>
      <c r="CT66" s="5"/>
      <c r="CU66" s="5" t="str">
        <f>IF(Aanbod!D81&gt;"",IF(EXACT(BZ66,0),IF(EXACT(AK66,0),IF(EXACT(AE66, "pB"),AH66,IF(EXACT(AE66, "Gvg-B"),AH66,IF(EXACT(AE66, "Gvg"),AH66,0))),0),0)," ")</f>
        <v xml:space="preserve"> </v>
      </c>
      <c r="CV66" s="5" t="str">
        <f>IF(Aanbod!D81&gt;"",IF(EXACT(BZ66,0),IF(EXACT(AK66,0),IF(EXACT(AE66, "pB"),AF66,IF(EXACT(AE66, "Gvg-B"),AF66,IF(EXACT(AE66, "Gvg"),AF66,0))),0),0)," ")</f>
        <v xml:space="preserve"> </v>
      </c>
      <c r="CW66" s="9" t="str">
        <f>IF(Aanbod!D81&gt;"",IF($CU$203&gt;0,$CT$1/$CU$203*CU66,0)," ")</f>
        <v xml:space="preserve"> </v>
      </c>
      <c r="CX66" s="10" t="str">
        <f>IF(Aanbod!D81&gt;"",IF(CV66&gt;0,CW66/CV66," ")," ")</f>
        <v xml:space="preserve"> </v>
      </c>
      <c r="CY66" s="26"/>
      <c r="CZ66" s="30"/>
      <c r="DA66" s="31" t="str">
        <f>IF(Aanbod!D81&gt;"",IF(EXACT(BZ66,0),IF(EXACT(AK66,0),IF(EXACT(AE66, "pA"),AH66,IF(EXACT(AE66, "Gvg"),AH66,IF(EXACT(AE66, "Gvg-A"),AH66,IF(EXACT(AE66, "Gvg-B"),AH66,0)))),0),0)," ")</f>
        <v xml:space="preserve"> </v>
      </c>
      <c r="DB66" s="31" t="str">
        <f>IF(Aanbod!D81&gt;"",IF(EXACT(BZ66,0),IF(EXACT(AK66,0),IF(EXACT(AE66, "pA"),AF66,IF(EXACT(AE66, "Gvg"),AF66,IF(EXACT(AE66, "Gvg-A"),AF66,IF(EXACT(AE66, "Gvg-B"),AF66,0)))),0),0)," ")</f>
        <v xml:space="preserve"> </v>
      </c>
      <c r="DC66" s="31" t="str">
        <f>IF(Aanbod!D81&gt;"",IF($DA$203&gt;0,$CZ$1/$DA$203*DA66,0)," ")</f>
        <v xml:space="preserve"> </v>
      </c>
      <c r="DD66" s="29" t="str">
        <f>IF(Aanbod!D81&gt;"",IF(DB66&gt;0,DC66/DB66," ")," ")</f>
        <v xml:space="preserve"> </v>
      </c>
      <c r="DF66" s="26"/>
      <c r="DG66" s="30"/>
      <c r="DH66" s="31" t="str">
        <f>IF(Aanbod!D81&gt;"",IF(EXACT(BZ66,0),IF(EXACT(AK66,0),IF(EXACT(AE66, "pB"),AH66,IF(EXACT(AE66, "Gvg"),AH66,IF(EXACT(AE66, "Gvg-A"),AH66,IF(EXACT(AE66, "Gvg-B"),AH66,0)))),0),0)," ")</f>
        <v xml:space="preserve"> </v>
      </c>
      <c r="DI66" s="31" t="str">
        <f>IF(Aanbod!D81&gt;"",IF(EXACT(BZ66,0),IF(EXACT(AK66,0),IF(EXACT(AE66, "pB"),AF66,IF(EXACT(AE66, "Gvg"),AF66,IF(EXACT(AE66, "Gvg-A"),AF66,IF(EXACT(AE66, "Gvg-B"),AF66,0)))),0),0)," ")</f>
        <v xml:space="preserve"> </v>
      </c>
      <c r="DJ66" s="31" t="str">
        <f>IF(Aanbod!D81&gt;"",IF($DH$203&gt;0,$DG$1/$DH$203*DH66,0)," ")</f>
        <v xml:space="preserve"> </v>
      </c>
      <c r="DK66" s="29" t="str">
        <f>IF(Aanbod!D81&gt;"",IF(DI66&gt;0,DJ66/DI66," ")," ")</f>
        <v xml:space="preserve"> </v>
      </c>
      <c r="DM66" s="37" t="str">
        <f>IF(Aanbod!D81&gt;"",BX66-BZ66+CQ66+CW66+DC66+DJ66," ")</f>
        <v xml:space="preserve"> </v>
      </c>
      <c r="DN66" s="35" t="str">
        <f>IF(Aanbod!D81&gt;"",IF((DM66-AF66)&gt;0,(DM66-AF66),0)," ")</f>
        <v xml:space="preserve"> </v>
      </c>
      <c r="DO66" s="35" t="str">
        <f>IF(Aanbod!D81&gt;"",IF(DN66&gt;0,(Berekening!H66+BB66+CQ66)/DM66*DN66,0)," ")</f>
        <v xml:space="preserve"> </v>
      </c>
      <c r="DP66" s="35" t="str">
        <f>IF(Aanbod!D81&gt;"",IF(DN66&gt;0,(Berekening!N66+BH66+CW66)/DM66*DN66,0)," ")</f>
        <v xml:space="preserve"> </v>
      </c>
      <c r="DQ66" s="35" t="str">
        <f>IF(Aanbod!D81&gt;"",IF(DN66&gt;0,(Berekening!T66+BN66+DC66)/DM66*DN66,0)," ")</f>
        <v xml:space="preserve"> </v>
      </c>
      <c r="DR66" s="33" t="str">
        <f>IF(Aanbod!D81&gt;"",IF(DN66&gt;0,(Berekening!AA66+BU66+DJ66)/DM66*DN66,0)," ")</f>
        <v xml:space="preserve"> </v>
      </c>
      <c r="DS66" s="35"/>
      <c r="DT66" s="38" t="str">
        <f>IF(Aanbod!D81&gt;"",ROUND((DM66-DN66),2)," ")</f>
        <v xml:space="preserve"> </v>
      </c>
      <c r="DU66" s="38" t="str">
        <f>IF(Aanbod!D81&gt;"",IF(DT66=C66,0.01,DT66),"")</f>
        <v/>
      </c>
      <c r="DV66" s="39" t="str">
        <f>IF(Aanbod!D81&gt;"",RANK(DU66,$DU$2:$DU$201) + COUNTIF($DU$2:DU66,DU66) -1," ")</f>
        <v xml:space="preserve"> </v>
      </c>
      <c r="DW66" s="35" t="str">
        <f>IF(Aanbod!D81&gt;"",IF($DV$203&lt;0,IF(DV66&lt;=ABS($DV$203),0.01,0),IF(DV66&lt;=ABS($DV$203),-0.01,0))," ")</f>
        <v xml:space="preserve"> </v>
      </c>
      <c r="DX66" s="35"/>
      <c r="DY66" s="28" t="str">
        <f>IF(Aanbod!D81&gt;"",DT66+DW66," ")</f>
        <v xml:space="preserve"> </v>
      </c>
    </row>
    <row r="67" spans="1:129" x14ac:dyDescent="0.25">
      <c r="A67" s="26" t="str">
        <f>Aanbod!A82</f>
        <v/>
      </c>
      <c r="B67" s="27" t="str">
        <f>IF(Aanbod!D82&gt;"",IF(EXACT(Aanbod!F82, "Preferent"),Aanbod!E82*2,IF(EXACT(Aanbod!F82, "Concurrent"),Aanbod!E82,0))," ")</f>
        <v xml:space="preserve"> </v>
      </c>
      <c r="C67" s="28" t="str">
        <f>IF(Aanbod!E82&gt;0,Aanbod!E82," ")</f>
        <v xml:space="preserve"> </v>
      </c>
      <c r="D67" s="5"/>
      <c r="E67" s="5"/>
      <c r="F67" s="5" t="str">
        <f>IF(Aanbod!D82&gt;"",IF(EXACT(Aanbod!D82, "pA"),Berekening!B67,IF(EXACT(Aanbod!D82, "Gvg-A"),Berekening!B67,IF(EXACT(Aanbod!D82, "Gvg"),Berekening!B67,0)))," ")</f>
        <v xml:space="preserve"> </v>
      </c>
      <c r="G67" s="5" t="str">
        <f>IF(Aanbod!D82&gt;"",IF(EXACT(Aanbod!D82, "pA"),Aanbod!E82,IF(EXACT(Aanbod!D82, "Gvg-A"),Aanbod!E82,IF(EXACT(Aanbod!D82, "Gvg"),Aanbod!E82,0)))," ")</f>
        <v xml:space="preserve"> </v>
      </c>
      <c r="H67" s="5" t="str">
        <f>IF(Aanbod!D82&gt;"",IF($F$203&gt;0,$E$1/$F$203*F67,0)," ")</f>
        <v xml:space="preserve"> </v>
      </c>
      <c r="I67" s="29" t="str">
        <f>IF(Aanbod!D82&gt;"",IF(G67&gt;0,H67/G67," ")," ")</f>
        <v xml:space="preserve"> </v>
      </c>
      <c r="J67" s="5"/>
      <c r="K67" s="5"/>
      <c r="L67" s="5" t="str">
        <f>IF(Aanbod!D82&gt;"",IF(EXACT(Aanbod!D82, "pB"),Berekening!B67,IF(EXACT(Aanbod!D82, "Gvg-B"),Berekening!B67,IF(EXACT(Aanbod!D82, "Gvg"),Berekening!B67,0)))," ")</f>
        <v xml:space="preserve"> </v>
      </c>
      <c r="M67" s="5" t="str">
        <f>IF(Aanbod!D82&gt;"",IF(EXACT(Aanbod!D82, "pB"),Aanbod!E82,IF(EXACT(Aanbod!D82, "Gvg-B"),Aanbod!E82,IF(EXACT(Aanbod!D82, "Gvg"),Aanbod!E82,0)))," ")</f>
        <v xml:space="preserve"> </v>
      </c>
      <c r="N67" s="9" t="str">
        <f>IF(Aanbod!D82&gt;"",IF($L$203&gt;0,$K$1/$L$203*L67,0)," ")</f>
        <v xml:space="preserve"> </v>
      </c>
      <c r="O67" s="10" t="str">
        <f>IF(Aanbod!D82&gt;"",IF(M67&gt;0,N67/M67," ")," ")</f>
        <v xml:space="preserve"> </v>
      </c>
      <c r="P67" s="26"/>
      <c r="Q67" s="30"/>
      <c r="R67" s="31" t="str">
        <f>IF(Aanbod!D82&gt;"",IF(EXACT(Aanbod!D82, "pA"),Berekening!B67,IF(EXACT(Aanbod!D82, "Gvg"),Berekening!B67,IF(EXACT(Aanbod!D82, "Gvg-A"),Berekening!B67,IF(EXACT(Aanbod!D82, "Gvg-B"),Berekening!B67,0))))," ")</f>
        <v xml:space="preserve"> </v>
      </c>
      <c r="S67" s="31" t="str">
        <f>IF(Aanbod!D82&gt;"",IF(EXACT(Aanbod!D82, "pA"),Aanbod!E82,IF(EXACT(Aanbod!D82, "Gvg"),Aanbod!E82,IF(EXACT(Aanbod!D82, "Gvg-A"),Aanbod!E82,IF(EXACT(Aanbod!D82, "Gvg-B"),Aanbod!E82,0))))," ")</f>
        <v xml:space="preserve"> </v>
      </c>
      <c r="T67" s="31" t="str">
        <f>IF(Aanbod!D82&gt;"",IF($R$203&gt;0,$Q$1/$R$203*R67,0)," ")</f>
        <v xml:space="preserve"> </v>
      </c>
      <c r="U67" s="29" t="str">
        <f>IF(Aanbod!D82&gt;"",IF(S67&gt;0,T67/S67," ")," ")</f>
        <v xml:space="preserve"> </v>
      </c>
      <c r="W67" s="26"/>
      <c r="X67" s="30"/>
      <c r="Y67" s="31" t="str">
        <f>IF(Aanbod!D82&gt;"",IF(EXACT(Aanbod!D82, "pB"),Berekening!B67,IF(EXACT(Aanbod!D82, "Gvg"),Berekening!B67,IF(EXACT(Aanbod!D82, "Gvg-A"),Berekening!B67,IF(EXACT(Aanbod!D82, "Gvg-B"),Berekening!B67,0))))," ")</f>
        <v xml:space="preserve"> </v>
      </c>
      <c r="Z67" s="31" t="str">
        <f>IF(Aanbod!D82&gt;"",IF(EXACT(Aanbod!D82, "pB"),Aanbod!E82,IF(EXACT(Aanbod!D82, "Gvg"),Aanbod!E82,IF(EXACT(Aanbod!D82, "Gvg-A"),Aanbod!E82,IF(EXACT(Aanbod!D82, "Gvg-B"),Aanbod!E82,0))))," ")</f>
        <v xml:space="preserve"> </v>
      </c>
      <c r="AA67" s="31" t="str">
        <f>IF(Aanbod!D82&gt;"",IF($Y$203&gt;0,$X$1/$Y$203*Y67,0)," ")</f>
        <v xml:space="preserve"> </v>
      </c>
      <c r="AB67" s="29" t="str">
        <f>IF(Aanbod!D82&gt;"",IF(Z67&gt;0,AA67/Z67," ")," ")</f>
        <v xml:space="preserve"> </v>
      </c>
      <c r="AC67" s="32"/>
      <c r="AD67" s="26" t="str">
        <f>IF(Aanbod!D82&gt;"",ROW(AE67)-1," ")</f>
        <v xml:space="preserve"> </v>
      </c>
      <c r="AE67" t="str">
        <f>IF(Aanbod!D82&gt;"",Aanbod!D82," ")</f>
        <v xml:space="preserve"> </v>
      </c>
      <c r="AF67" s="9" t="str">
        <f>IF(Aanbod!D82&gt;"",Aanbod!E82," ")</f>
        <v xml:space="preserve"> </v>
      </c>
      <c r="AG67" t="str">
        <f>IF(Aanbod!D82&gt;"",Aanbod!F82," ")</f>
        <v xml:space="preserve"> </v>
      </c>
      <c r="AH67" s="33" t="str">
        <f>IF(Aanbod!D82&gt;"",Berekening!B67," ")</f>
        <v xml:space="preserve"> </v>
      </c>
      <c r="AI67" s="34" t="str">
        <f>IF(Aanbod!D82&gt;"",Berekening!H67+Berekening!N67+Berekening!T67+Berekening!AA67," ")</f>
        <v xml:space="preserve"> </v>
      </c>
      <c r="AJ67" s="35" t="str">
        <f>IF(Aanbod!D82&gt;"",IF((AI67-AF67)&gt;0,0,(AI67-AF67))," ")</f>
        <v xml:space="preserve"> </v>
      </c>
      <c r="AK67" s="35" t="str">
        <f>IF(Aanbod!D82&gt;"",IF((AI67-AF67)&gt;0,(AI67-AF67),0)," ")</f>
        <v xml:space="preserve"> </v>
      </c>
      <c r="AL67" s="35" t="str">
        <f>IF(Aanbod!D82&gt;"",IF(AK67&gt;0,Berekening!H67/AI67*AK67,0)," ")</f>
        <v xml:space="preserve"> </v>
      </c>
      <c r="AM67" s="35" t="str">
        <f>IF(Aanbod!D82&gt;"",IF(AK67&gt;0,Berekening!N67/AI67*AK67,0)," ")</f>
        <v xml:space="preserve"> </v>
      </c>
      <c r="AN67" s="35" t="str">
        <f>IF(Aanbod!D82&gt;"",IF(AK67&gt;0,Berekening!T67/AI67*AK67,0)," ")</f>
        <v xml:space="preserve"> </v>
      </c>
      <c r="AO67" s="33" t="str">
        <f>IF(Aanbod!D82&gt;"",IF(AK67&gt;0,Berekening!AA67/AI67*AK67,0)," ")</f>
        <v xml:space="preserve"> </v>
      </c>
      <c r="AX67" s="36"/>
      <c r="AY67" s="5"/>
      <c r="AZ67" s="5" t="str">
        <f>IF(Aanbod!D82&gt;"",IF(EXACT(AK67,0),IF(EXACT(Aanbod!D82, "pA"),Berekening!B67,IF(EXACT(Aanbod!D82, "Gvg-A"),Berekening!B67,IF(EXACT(Aanbod!D82, "Gvg"),Berekening!B67,0))),0)," ")</f>
        <v xml:space="preserve"> </v>
      </c>
      <c r="BA67" s="5" t="str">
        <f>IF(Aanbod!D82&gt;"",IF(EXACT(AK67,0),IF(EXACT(Aanbod!D82, "pA"),Aanbod!E82,IF(EXACT(Aanbod!D82, "Gvg-A"),Aanbod!E82,IF(EXACT(Aanbod!D82, "Gvg"),Aanbod!E82,0))),0)," ")</f>
        <v xml:space="preserve"> </v>
      </c>
      <c r="BB67" s="5" t="str">
        <f>IF(Aanbod!D82&gt;"",IF($AZ$203&gt;0,$AY$1/$AZ$203*AZ67,0)," ")</f>
        <v xml:space="preserve"> </v>
      </c>
      <c r="BC67" s="29" t="str">
        <f>IF(Aanbod!D82&gt;"",IF(BA67&gt;0,BB67/BA67," ")," ")</f>
        <v xml:space="preserve"> </v>
      </c>
      <c r="BD67" s="5"/>
      <c r="BE67" s="5"/>
      <c r="BF67" s="5" t="str">
        <f>IF(Aanbod!D82&gt;"",IF(EXACT(AK67,0),IF(EXACT(Aanbod!D82, "pB"),Berekening!B67,IF(EXACT(Aanbod!D82, "Gvg-B"),Berekening!B67,IF(EXACT(Aanbod!D82, "Gvg"),Berekening!B67,0))),0)," ")</f>
        <v xml:space="preserve"> </v>
      </c>
      <c r="BG67" s="5" t="str">
        <f>IF(Aanbod!D82&gt;"",IF(EXACT(AK67,0),IF(EXACT(Aanbod!D82, "pB"),Aanbod!E82,IF(EXACT(Aanbod!D82, "Gvg-B"),Aanbod!E82,IF(EXACT(Aanbod!D82, "Gvg"),Aanbod!E82,0))),0)," ")</f>
        <v xml:space="preserve"> </v>
      </c>
      <c r="BH67" s="9" t="str">
        <f>IF(Aanbod!D82&gt;"",IF($BF$203&gt;0,$BE$1/$BF$203*BF67,0)," ")</f>
        <v xml:space="preserve"> </v>
      </c>
      <c r="BI67" s="10" t="str">
        <f>IF(Aanbod!D82&gt;"",IF(BG67&gt;0,BH67/BG67," ")," ")</f>
        <v xml:space="preserve"> </v>
      </c>
      <c r="BJ67" s="26"/>
      <c r="BK67" s="30"/>
      <c r="BL67" s="31" t="str">
        <f>IF(Aanbod!D82&gt;"",IF(EXACT(AK67,0),IF(EXACT(Aanbod!D82, "pA"),Berekening!B67,IF(EXACT(Aanbod!D82, "Gvg"),Berekening!B67,IF(EXACT(Aanbod!D82, "Gvg-A"),Berekening!B67,IF(EXACT(Aanbod!D82, "Gvg-B"),Berekening!B67,0)))),0)," ")</f>
        <v xml:space="preserve"> </v>
      </c>
      <c r="BM67" s="31" t="str">
        <f>IF(Aanbod!D82&gt;"",IF(EXACT(AK67,0),IF(EXACT(Aanbod!D82, "pA"),Aanbod!E82,IF(EXACT(Aanbod!D82, "Gvg"),Aanbod!E82,IF(EXACT(Aanbod!D82, "Gvg-A"),Aanbod!E82,IF(EXACT(Aanbod!D82, "Gvg-B"),Aanbod!E82,0)))),0)," ")</f>
        <v xml:space="preserve"> </v>
      </c>
      <c r="BN67" s="31" t="str">
        <f>IF(Aanbod!D82&gt;"",IF($BL$203&gt;0,$BK$1/$BL$203*BL67,0)," ")</f>
        <v xml:space="preserve"> </v>
      </c>
      <c r="BO67" s="29" t="str">
        <f>IF(Aanbod!D82&gt;"",IF(BM67&gt;0,BN67/BM67," ")," ")</f>
        <v xml:space="preserve"> </v>
      </c>
      <c r="BQ67" s="26"/>
      <c r="BR67" s="30"/>
      <c r="BS67" s="31" t="str">
        <f>IF(Aanbod!D82&gt;"",IF(EXACT(AK67,0),IF(EXACT(Aanbod!D82, "pB"),Berekening!B67,IF(EXACT(Aanbod!D82, "Gvg"),Berekening!B67,IF(EXACT(Aanbod!D82, "Gvg-A"),Berekening!B67,IF(EXACT(Aanbod!D82, "Gvg-B"),Berekening!B67,0)))),0)," ")</f>
        <v xml:space="preserve"> </v>
      </c>
      <c r="BT67" s="31" t="str">
        <f>IF(Aanbod!D82&gt;"",IF(EXACT(AK67,0),IF(EXACT(Aanbod!D82, "pB"),Aanbod!E82,IF(EXACT(Aanbod!D82, "Gvg"),Aanbod!E82,IF(EXACT(Aanbod!D82, "Gvg-A"),Aanbod!E82,IF(EXACT(Aanbod!D82, "Gvg-B"),Aanbod!E82,0)))),0)," ")</f>
        <v xml:space="preserve"> </v>
      </c>
      <c r="BU67" s="31" t="str">
        <f>IF(Aanbod!D82&gt;"",IF($BS$203&gt;0,$BR$1/$BS$203*BS67,0)," ")</f>
        <v xml:space="preserve"> </v>
      </c>
      <c r="BV67" s="29" t="str">
        <f>IF(Aanbod!D82&gt;"",IF(BT67&gt;0,BU67/BT67," ")," ")</f>
        <v xml:space="preserve"> </v>
      </c>
      <c r="BX67" s="34" t="str">
        <f>IF(Aanbod!D82&gt;"",AI67-AK67+BB67+BH67+BN67+BU67," ")</f>
        <v xml:space="preserve"> </v>
      </c>
      <c r="BY67" s="35" t="str">
        <f>IF(Aanbod!D82&gt;"",IF((BX67-AF67)&gt;0,0,(BX67-AF67))," ")</f>
        <v xml:space="preserve"> </v>
      </c>
      <c r="BZ67" s="35" t="str">
        <f>IF(Aanbod!D82&gt;"",IF((BX67-AF67)&gt;0,(BX67-AF67),0)," ")</f>
        <v xml:space="preserve"> </v>
      </c>
      <c r="CA67" s="35" t="str">
        <f>IF(Aanbod!D82&gt;"",IF(BZ67&gt;0,(Berekening!H67+BB67)/BX67*BZ67,0)," ")</f>
        <v xml:space="preserve"> </v>
      </c>
      <c r="CB67" s="35" t="str">
        <f>IF(Aanbod!D82&gt;"",IF(BZ67&gt;0,(Berekening!N67+BH67)/BX67*BZ67,0)," ")</f>
        <v xml:space="preserve"> </v>
      </c>
      <c r="CC67" s="35" t="str">
        <f>IF(Aanbod!D82&gt;"",IF(BZ67&gt;0,(Berekening!T67+BN67)/BX67*BZ67,0)," ")</f>
        <v xml:space="preserve"> </v>
      </c>
      <c r="CD67" s="33" t="str">
        <f>IF(Aanbod!D82&gt;"",IF(BZ67&gt;0,Berekening!AA67/BX67*BZ67,0)," ")</f>
        <v xml:space="preserve"> </v>
      </c>
      <c r="CE67" s="35"/>
      <c r="CM67" s="36"/>
      <c r="CN67" s="5"/>
      <c r="CO67" s="5" t="str">
        <f>IF(Aanbod!D82&gt;"",IF(EXACT(BZ67,0),IF(EXACT(AK67,0),IF(EXACT(AE67, "pA"),AH67,IF(EXACT(AE67, "Gvg-A"),AH67,IF(EXACT(AE67, "Gvg"),AH67,0))),0),0)," ")</f>
        <v xml:space="preserve"> </v>
      </c>
      <c r="CP67" s="5" t="str">
        <f>IF(Aanbod!D82&gt;"",IF(EXACT(BZ67,0),IF(EXACT(AK67,0),IF(EXACT(AE67, "pA"),AF67,IF(EXACT(AE67, "Gvg-A"),AF67,IF(EXACT(AE67, "Gvg"),AF67,0))),0),0)," ")</f>
        <v xml:space="preserve"> </v>
      </c>
      <c r="CQ67" s="5" t="str">
        <f>IF(Aanbod!D82&gt;"",IF($CO$203&gt;0,$CN$1/$CO$203*CO67,0)," ")</f>
        <v xml:space="preserve"> </v>
      </c>
      <c r="CR67" s="29" t="str">
        <f>IF(Aanbod!D82&gt;"",IF(CP67&gt;0,CQ67/CP67," ")," ")</f>
        <v xml:space="preserve"> </v>
      </c>
      <c r="CS67" s="5"/>
      <c r="CT67" s="5"/>
      <c r="CU67" s="5" t="str">
        <f>IF(Aanbod!D82&gt;"",IF(EXACT(BZ67,0),IF(EXACT(AK67,0),IF(EXACT(AE67, "pB"),AH67,IF(EXACT(AE67, "Gvg-B"),AH67,IF(EXACT(AE67, "Gvg"),AH67,0))),0),0)," ")</f>
        <v xml:space="preserve"> </v>
      </c>
      <c r="CV67" s="5" t="str">
        <f>IF(Aanbod!D82&gt;"",IF(EXACT(BZ67,0),IF(EXACT(AK67,0),IF(EXACT(AE67, "pB"),AF67,IF(EXACT(AE67, "Gvg-B"),AF67,IF(EXACT(AE67, "Gvg"),AF67,0))),0),0)," ")</f>
        <v xml:space="preserve"> </v>
      </c>
      <c r="CW67" s="9" t="str">
        <f>IF(Aanbod!D82&gt;"",IF($CU$203&gt;0,$CT$1/$CU$203*CU67,0)," ")</f>
        <v xml:space="preserve"> </v>
      </c>
      <c r="CX67" s="10" t="str">
        <f>IF(Aanbod!D82&gt;"",IF(CV67&gt;0,CW67/CV67," ")," ")</f>
        <v xml:space="preserve"> </v>
      </c>
      <c r="CY67" s="26"/>
      <c r="CZ67" s="30"/>
      <c r="DA67" s="31" t="str">
        <f>IF(Aanbod!D82&gt;"",IF(EXACT(BZ67,0),IF(EXACT(AK67,0),IF(EXACT(AE67, "pA"),AH67,IF(EXACT(AE67, "Gvg"),AH67,IF(EXACT(AE67, "Gvg-A"),AH67,IF(EXACT(AE67, "Gvg-B"),AH67,0)))),0),0)," ")</f>
        <v xml:space="preserve"> </v>
      </c>
      <c r="DB67" s="31" t="str">
        <f>IF(Aanbod!D82&gt;"",IF(EXACT(BZ67,0),IF(EXACT(AK67,0),IF(EXACT(AE67, "pA"),AF67,IF(EXACT(AE67, "Gvg"),AF67,IF(EXACT(AE67, "Gvg-A"),AF67,IF(EXACT(AE67, "Gvg-B"),AF67,0)))),0),0)," ")</f>
        <v xml:space="preserve"> </v>
      </c>
      <c r="DC67" s="31" t="str">
        <f>IF(Aanbod!D82&gt;"",IF($DA$203&gt;0,$CZ$1/$DA$203*DA67,0)," ")</f>
        <v xml:space="preserve"> </v>
      </c>
      <c r="DD67" s="29" t="str">
        <f>IF(Aanbod!D82&gt;"",IF(DB67&gt;0,DC67/DB67," ")," ")</f>
        <v xml:space="preserve"> </v>
      </c>
      <c r="DF67" s="26"/>
      <c r="DG67" s="30"/>
      <c r="DH67" s="31" t="str">
        <f>IF(Aanbod!D82&gt;"",IF(EXACT(BZ67,0),IF(EXACT(AK67,0),IF(EXACT(AE67, "pB"),AH67,IF(EXACT(AE67, "Gvg"),AH67,IF(EXACT(AE67, "Gvg-A"),AH67,IF(EXACT(AE67, "Gvg-B"),AH67,0)))),0),0)," ")</f>
        <v xml:space="preserve"> </v>
      </c>
      <c r="DI67" s="31" t="str">
        <f>IF(Aanbod!D82&gt;"",IF(EXACT(BZ67,0),IF(EXACT(AK67,0),IF(EXACT(AE67, "pB"),AF67,IF(EXACT(AE67, "Gvg"),AF67,IF(EXACT(AE67, "Gvg-A"),AF67,IF(EXACT(AE67, "Gvg-B"),AF67,0)))),0),0)," ")</f>
        <v xml:space="preserve"> </v>
      </c>
      <c r="DJ67" s="31" t="str">
        <f>IF(Aanbod!D82&gt;"",IF($DH$203&gt;0,$DG$1/$DH$203*DH67,0)," ")</f>
        <v xml:space="preserve"> </v>
      </c>
      <c r="DK67" s="29" t="str">
        <f>IF(Aanbod!D82&gt;"",IF(DI67&gt;0,DJ67/DI67," ")," ")</f>
        <v xml:space="preserve"> </v>
      </c>
      <c r="DM67" s="37" t="str">
        <f>IF(Aanbod!D82&gt;"",BX67-BZ67+CQ67+CW67+DC67+DJ67," ")</f>
        <v xml:space="preserve"> </v>
      </c>
      <c r="DN67" s="35" t="str">
        <f>IF(Aanbod!D82&gt;"",IF((DM67-AF67)&gt;0,(DM67-AF67),0)," ")</f>
        <v xml:space="preserve"> </v>
      </c>
      <c r="DO67" s="35" t="str">
        <f>IF(Aanbod!D82&gt;"",IF(DN67&gt;0,(Berekening!H67+BB67+CQ67)/DM67*DN67,0)," ")</f>
        <v xml:space="preserve"> </v>
      </c>
      <c r="DP67" s="35" t="str">
        <f>IF(Aanbod!D82&gt;"",IF(DN67&gt;0,(Berekening!N67+BH67+CW67)/DM67*DN67,0)," ")</f>
        <v xml:space="preserve"> </v>
      </c>
      <c r="DQ67" s="35" t="str">
        <f>IF(Aanbod!D82&gt;"",IF(DN67&gt;0,(Berekening!T67+BN67+DC67)/DM67*DN67,0)," ")</f>
        <v xml:space="preserve"> </v>
      </c>
      <c r="DR67" s="33" t="str">
        <f>IF(Aanbod!D82&gt;"",IF(DN67&gt;0,(Berekening!AA67+BU67+DJ67)/DM67*DN67,0)," ")</f>
        <v xml:space="preserve"> </v>
      </c>
      <c r="DS67" s="35"/>
      <c r="DT67" s="38" t="str">
        <f>IF(Aanbod!D82&gt;"",ROUND((DM67-DN67),2)," ")</f>
        <v xml:space="preserve"> </v>
      </c>
      <c r="DU67" s="38" t="str">
        <f>IF(Aanbod!D82&gt;"",IF(DT67=C67,0.01,DT67),"")</f>
        <v/>
      </c>
      <c r="DV67" s="39" t="str">
        <f>IF(Aanbod!D82&gt;"",RANK(DU67,$DU$2:$DU$201) + COUNTIF($DU$2:DU67,DU67) -1," ")</f>
        <v xml:space="preserve"> </v>
      </c>
      <c r="DW67" s="35" t="str">
        <f>IF(Aanbod!D82&gt;"",IF($DV$203&lt;0,IF(DV67&lt;=ABS($DV$203),0.01,0),IF(DV67&lt;=ABS($DV$203),-0.01,0))," ")</f>
        <v xml:space="preserve"> </v>
      </c>
      <c r="DX67" s="35"/>
      <c r="DY67" s="28" t="str">
        <f>IF(Aanbod!D82&gt;"",DT67+DW67," ")</f>
        <v xml:space="preserve"> </v>
      </c>
    </row>
    <row r="68" spans="1:129" x14ac:dyDescent="0.25">
      <c r="A68" s="26" t="str">
        <f>Aanbod!A83</f>
        <v/>
      </c>
      <c r="B68" s="27" t="str">
        <f>IF(Aanbod!D83&gt;"",IF(EXACT(Aanbod!F83, "Preferent"),Aanbod!E83*2,IF(EXACT(Aanbod!F83, "Concurrent"),Aanbod!E83,0))," ")</f>
        <v xml:space="preserve"> </v>
      </c>
      <c r="C68" s="28" t="str">
        <f>IF(Aanbod!E83&gt;0,Aanbod!E83," ")</f>
        <v xml:space="preserve"> </v>
      </c>
      <c r="D68" s="5"/>
      <c r="E68" s="5"/>
      <c r="F68" s="5" t="str">
        <f>IF(Aanbod!D83&gt;"",IF(EXACT(Aanbod!D83, "pA"),Berekening!B68,IF(EXACT(Aanbod!D83, "Gvg-A"),Berekening!B68,IF(EXACT(Aanbod!D83, "Gvg"),Berekening!B68,0)))," ")</f>
        <v xml:space="preserve"> </v>
      </c>
      <c r="G68" s="5" t="str">
        <f>IF(Aanbod!D83&gt;"",IF(EXACT(Aanbod!D83, "pA"),Aanbod!E83,IF(EXACT(Aanbod!D83, "Gvg-A"),Aanbod!E83,IF(EXACT(Aanbod!D83, "Gvg"),Aanbod!E83,0)))," ")</f>
        <v xml:space="preserve"> </v>
      </c>
      <c r="H68" s="5" t="str">
        <f>IF(Aanbod!D83&gt;"",IF($F$203&gt;0,$E$1/$F$203*F68,0)," ")</f>
        <v xml:space="preserve"> </v>
      </c>
      <c r="I68" s="29" t="str">
        <f>IF(Aanbod!D83&gt;"",IF(G68&gt;0,H68/G68," ")," ")</f>
        <v xml:space="preserve"> </v>
      </c>
      <c r="J68" s="5"/>
      <c r="K68" s="5"/>
      <c r="L68" s="5" t="str">
        <f>IF(Aanbod!D83&gt;"",IF(EXACT(Aanbod!D83, "pB"),Berekening!B68,IF(EXACT(Aanbod!D83, "Gvg-B"),Berekening!B68,IF(EXACT(Aanbod!D83, "Gvg"),Berekening!B68,0)))," ")</f>
        <v xml:space="preserve"> </v>
      </c>
      <c r="M68" s="5" t="str">
        <f>IF(Aanbod!D83&gt;"",IF(EXACT(Aanbod!D83, "pB"),Aanbod!E83,IF(EXACT(Aanbod!D83, "Gvg-B"),Aanbod!E83,IF(EXACT(Aanbod!D83, "Gvg"),Aanbod!E83,0)))," ")</f>
        <v xml:space="preserve"> </v>
      </c>
      <c r="N68" s="9" t="str">
        <f>IF(Aanbod!D83&gt;"",IF($L$203&gt;0,$K$1/$L$203*L68,0)," ")</f>
        <v xml:space="preserve"> </v>
      </c>
      <c r="O68" s="10" t="str">
        <f>IF(Aanbod!D83&gt;"",IF(M68&gt;0,N68/M68," ")," ")</f>
        <v xml:space="preserve"> </v>
      </c>
      <c r="P68" s="26"/>
      <c r="Q68" s="30"/>
      <c r="R68" s="31" t="str">
        <f>IF(Aanbod!D83&gt;"",IF(EXACT(Aanbod!D83, "pA"),Berekening!B68,IF(EXACT(Aanbod!D83, "Gvg"),Berekening!B68,IF(EXACT(Aanbod!D83, "Gvg-A"),Berekening!B68,IF(EXACT(Aanbod!D83, "Gvg-B"),Berekening!B68,0))))," ")</f>
        <v xml:space="preserve"> </v>
      </c>
      <c r="S68" s="31" t="str">
        <f>IF(Aanbod!D83&gt;"",IF(EXACT(Aanbod!D83, "pA"),Aanbod!E83,IF(EXACT(Aanbod!D83, "Gvg"),Aanbod!E83,IF(EXACT(Aanbod!D83, "Gvg-A"),Aanbod!E83,IF(EXACT(Aanbod!D83, "Gvg-B"),Aanbod!E83,0))))," ")</f>
        <v xml:space="preserve"> </v>
      </c>
      <c r="T68" s="31" t="str">
        <f>IF(Aanbod!D83&gt;"",IF($R$203&gt;0,$Q$1/$R$203*R68,0)," ")</f>
        <v xml:space="preserve"> </v>
      </c>
      <c r="U68" s="29" t="str">
        <f>IF(Aanbod!D83&gt;"",IF(S68&gt;0,T68/S68," ")," ")</f>
        <v xml:space="preserve"> </v>
      </c>
      <c r="W68" s="26"/>
      <c r="X68" s="30"/>
      <c r="Y68" s="31" t="str">
        <f>IF(Aanbod!D83&gt;"",IF(EXACT(Aanbod!D83, "pB"),Berekening!B68,IF(EXACT(Aanbod!D83, "Gvg"),Berekening!B68,IF(EXACT(Aanbod!D83, "Gvg-A"),Berekening!B68,IF(EXACT(Aanbod!D83, "Gvg-B"),Berekening!B68,0))))," ")</f>
        <v xml:space="preserve"> </v>
      </c>
      <c r="Z68" s="31" t="str">
        <f>IF(Aanbod!D83&gt;"",IF(EXACT(Aanbod!D83, "pB"),Aanbod!E83,IF(EXACT(Aanbod!D83, "Gvg"),Aanbod!E83,IF(EXACT(Aanbod!D83, "Gvg-A"),Aanbod!E83,IF(EXACT(Aanbod!D83, "Gvg-B"),Aanbod!E83,0))))," ")</f>
        <v xml:space="preserve"> </v>
      </c>
      <c r="AA68" s="31" t="str">
        <f>IF(Aanbod!D83&gt;"",IF($Y$203&gt;0,$X$1/$Y$203*Y68,0)," ")</f>
        <v xml:space="preserve"> </v>
      </c>
      <c r="AB68" s="29" t="str">
        <f>IF(Aanbod!D83&gt;"",IF(Z68&gt;0,AA68/Z68," ")," ")</f>
        <v xml:space="preserve"> </v>
      </c>
      <c r="AC68" s="32"/>
      <c r="AD68" s="26" t="str">
        <f>IF(Aanbod!D83&gt;"",ROW(AE68)-1," ")</f>
        <v xml:space="preserve"> </v>
      </c>
      <c r="AE68" t="str">
        <f>IF(Aanbod!D83&gt;"",Aanbod!D83," ")</f>
        <v xml:space="preserve"> </v>
      </c>
      <c r="AF68" s="9" t="str">
        <f>IF(Aanbod!D83&gt;"",Aanbod!E83," ")</f>
        <v xml:space="preserve"> </v>
      </c>
      <c r="AG68" t="str">
        <f>IF(Aanbod!D83&gt;"",Aanbod!F83," ")</f>
        <v xml:space="preserve"> </v>
      </c>
      <c r="AH68" s="33" t="str">
        <f>IF(Aanbod!D83&gt;"",Berekening!B68," ")</f>
        <v xml:space="preserve"> </v>
      </c>
      <c r="AI68" s="34" t="str">
        <f>IF(Aanbod!D83&gt;"",Berekening!H68+Berekening!N68+Berekening!T68+Berekening!AA68," ")</f>
        <v xml:space="preserve"> </v>
      </c>
      <c r="AJ68" s="35" t="str">
        <f>IF(Aanbod!D83&gt;"",IF((AI68-AF68)&gt;0,0,(AI68-AF68))," ")</f>
        <v xml:space="preserve"> </v>
      </c>
      <c r="AK68" s="35" t="str">
        <f>IF(Aanbod!D83&gt;"",IF((AI68-AF68)&gt;0,(AI68-AF68),0)," ")</f>
        <v xml:space="preserve"> </v>
      </c>
      <c r="AL68" s="35" t="str">
        <f>IF(Aanbod!D83&gt;"",IF(AK68&gt;0,Berekening!H68/AI68*AK68,0)," ")</f>
        <v xml:space="preserve"> </v>
      </c>
      <c r="AM68" s="35" t="str">
        <f>IF(Aanbod!D83&gt;"",IF(AK68&gt;0,Berekening!N68/AI68*AK68,0)," ")</f>
        <v xml:space="preserve"> </v>
      </c>
      <c r="AN68" s="35" t="str">
        <f>IF(Aanbod!D83&gt;"",IF(AK68&gt;0,Berekening!T68/AI68*AK68,0)," ")</f>
        <v xml:space="preserve"> </v>
      </c>
      <c r="AO68" s="33" t="str">
        <f>IF(Aanbod!D83&gt;"",IF(AK68&gt;0,Berekening!AA68/AI68*AK68,0)," ")</f>
        <v xml:space="preserve"> </v>
      </c>
      <c r="AX68" s="36"/>
      <c r="AY68" s="5"/>
      <c r="AZ68" s="5" t="str">
        <f>IF(Aanbod!D83&gt;"",IF(EXACT(AK68,0),IF(EXACT(Aanbod!D83, "pA"),Berekening!B68,IF(EXACT(Aanbod!D83, "Gvg-A"),Berekening!B68,IF(EXACT(Aanbod!D83, "Gvg"),Berekening!B68,0))),0)," ")</f>
        <v xml:space="preserve"> </v>
      </c>
      <c r="BA68" s="5" t="str">
        <f>IF(Aanbod!D83&gt;"",IF(EXACT(AK68,0),IF(EXACT(Aanbod!D83, "pA"),Aanbod!E83,IF(EXACT(Aanbod!D83, "Gvg-A"),Aanbod!E83,IF(EXACT(Aanbod!D83, "Gvg"),Aanbod!E83,0))),0)," ")</f>
        <v xml:space="preserve"> </v>
      </c>
      <c r="BB68" s="5" t="str">
        <f>IF(Aanbod!D83&gt;"",IF($AZ$203&gt;0,$AY$1/$AZ$203*AZ68,0)," ")</f>
        <v xml:space="preserve"> </v>
      </c>
      <c r="BC68" s="29" t="str">
        <f>IF(Aanbod!D83&gt;"",IF(BA68&gt;0,BB68/BA68," ")," ")</f>
        <v xml:space="preserve"> </v>
      </c>
      <c r="BD68" s="5"/>
      <c r="BE68" s="5"/>
      <c r="BF68" s="5" t="str">
        <f>IF(Aanbod!D83&gt;"",IF(EXACT(AK68,0),IF(EXACT(Aanbod!D83, "pB"),Berekening!B68,IF(EXACT(Aanbod!D83, "Gvg-B"),Berekening!B68,IF(EXACT(Aanbod!D83, "Gvg"),Berekening!B68,0))),0)," ")</f>
        <v xml:space="preserve"> </v>
      </c>
      <c r="BG68" s="5" t="str">
        <f>IF(Aanbod!D83&gt;"",IF(EXACT(AK68,0),IF(EXACT(Aanbod!D83, "pB"),Aanbod!E83,IF(EXACT(Aanbod!D83, "Gvg-B"),Aanbod!E83,IF(EXACT(Aanbod!D83, "Gvg"),Aanbod!E83,0))),0)," ")</f>
        <v xml:space="preserve"> </v>
      </c>
      <c r="BH68" s="9" t="str">
        <f>IF(Aanbod!D83&gt;"",IF($BF$203&gt;0,$BE$1/$BF$203*BF68,0)," ")</f>
        <v xml:space="preserve"> </v>
      </c>
      <c r="BI68" s="10" t="str">
        <f>IF(Aanbod!D83&gt;"",IF(BG68&gt;0,BH68/BG68," ")," ")</f>
        <v xml:space="preserve"> </v>
      </c>
      <c r="BJ68" s="26"/>
      <c r="BK68" s="30"/>
      <c r="BL68" s="31" t="str">
        <f>IF(Aanbod!D83&gt;"",IF(EXACT(AK68,0),IF(EXACT(Aanbod!D83, "pA"),Berekening!B68,IF(EXACT(Aanbod!D83, "Gvg"),Berekening!B68,IF(EXACT(Aanbod!D83, "Gvg-A"),Berekening!B68,IF(EXACT(Aanbod!D83, "Gvg-B"),Berekening!B68,0)))),0)," ")</f>
        <v xml:space="preserve"> </v>
      </c>
      <c r="BM68" s="31" t="str">
        <f>IF(Aanbod!D83&gt;"",IF(EXACT(AK68,0),IF(EXACT(Aanbod!D83, "pA"),Aanbod!E83,IF(EXACT(Aanbod!D83, "Gvg"),Aanbod!E83,IF(EXACT(Aanbod!D83, "Gvg-A"),Aanbod!E83,IF(EXACT(Aanbod!D83, "Gvg-B"),Aanbod!E83,0)))),0)," ")</f>
        <v xml:space="preserve"> </v>
      </c>
      <c r="BN68" s="31" t="str">
        <f>IF(Aanbod!D83&gt;"",IF($BL$203&gt;0,$BK$1/$BL$203*BL68,0)," ")</f>
        <v xml:space="preserve"> </v>
      </c>
      <c r="BO68" s="29" t="str">
        <f>IF(Aanbod!D83&gt;"",IF(BM68&gt;0,BN68/BM68," ")," ")</f>
        <v xml:space="preserve"> </v>
      </c>
      <c r="BQ68" s="26"/>
      <c r="BR68" s="30"/>
      <c r="BS68" s="31" t="str">
        <f>IF(Aanbod!D83&gt;"",IF(EXACT(AK68,0),IF(EXACT(Aanbod!D83, "pB"),Berekening!B68,IF(EXACT(Aanbod!D83, "Gvg"),Berekening!B68,IF(EXACT(Aanbod!D83, "Gvg-A"),Berekening!B68,IF(EXACT(Aanbod!D83, "Gvg-B"),Berekening!B68,0)))),0)," ")</f>
        <v xml:space="preserve"> </v>
      </c>
      <c r="BT68" s="31" t="str">
        <f>IF(Aanbod!D83&gt;"",IF(EXACT(AK68,0),IF(EXACT(Aanbod!D83, "pB"),Aanbod!E83,IF(EXACT(Aanbod!D83, "Gvg"),Aanbod!E83,IF(EXACT(Aanbod!D83, "Gvg-A"),Aanbod!E83,IF(EXACT(Aanbod!D83, "Gvg-B"),Aanbod!E83,0)))),0)," ")</f>
        <v xml:space="preserve"> </v>
      </c>
      <c r="BU68" s="31" t="str">
        <f>IF(Aanbod!D83&gt;"",IF($BS$203&gt;0,$BR$1/$BS$203*BS68,0)," ")</f>
        <v xml:space="preserve"> </v>
      </c>
      <c r="BV68" s="29" t="str">
        <f>IF(Aanbod!D83&gt;"",IF(BT68&gt;0,BU68/BT68," ")," ")</f>
        <v xml:space="preserve"> </v>
      </c>
      <c r="BX68" s="34" t="str">
        <f>IF(Aanbod!D83&gt;"",AI68-AK68+BB68+BH68+BN68+BU68," ")</f>
        <v xml:space="preserve"> </v>
      </c>
      <c r="BY68" s="35" t="str">
        <f>IF(Aanbod!D83&gt;"",IF((BX68-AF68)&gt;0,0,(BX68-AF68))," ")</f>
        <v xml:space="preserve"> </v>
      </c>
      <c r="BZ68" s="35" t="str">
        <f>IF(Aanbod!D83&gt;"",IF((BX68-AF68)&gt;0,(BX68-AF68),0)," ")</f>
        <v xml:space="preserve"> </v>
      </c>
      <c r="CA68" s="35" t="str">
        <f>IF(Aanbod!D83&gt;"",IF(BZ68&gt;0,(Berekening!H68+BB68)/BX68*BZ68,0)," ")</f>
        <v xml:space="preserve"> </v>
      </c>
      <c r="CB68" s="35" t="str">
        <f>IF(Aanbod!D83&gt;"",IF(BZ68&gt;0,(Berekening!N68+BH68)/BX68*BZ68,0)," ")</f>
        <v xml:space="preserve"> </v>
      </c>
      <c r="CC68" s="35" t="str">
        <f>IF(Aanbod!D83&gt;"",IF(BZ68&gt;0,(Berekening!T68+BN68)/BX68*BZ68,0)," ")</f>
        <v xml:space="preserve"> </v>
      </c>
      <c r="CD68" s="33" t="str">
        <f>IF(Aanbod!D83&gt;"",IF(BZ68&gt;0,Berekening!AA68/BX68*BZ68,0)," ")</f>
        <v xml:space="preserve"> </v>
      </c>
      <c r="CE68" s="35"/>
      <c r="CM68" s="36"/>
      <c r="CN68" s="5"/>
      <c r="CO68" s="5" t="str">
        <f>IF(Aanbod!D83&gt;"",IF(EXACT(BZ68,0),IF(EXACT(AK68,0),IF(EXACT(AE68, "pA"),AH68,IF(EXACT(AE68, "Gvg-A"),AH68,IF(EXACT(AE68, "Gvg"),AH68,0))),0),0)," ")</f>
        <v xml:space="preserve"> </v>
      </c>
      <c r="CP68" s="5" t="str">
        <f>IF(Aanbod!D83&gt;"",IF(EXACT(BZ68,0),IF(EXACT(AK68,0),IF(EXACT(AE68, "pA"),AF68,IF(EXACT(AE68, "Gvg-A"),AF68,IF(EXACT(AE68, "Gvg"),AF68,0))),0),0)," ")</f>
        <v xml:space="preserve"> </v>
      </c>
      <c r="CQ68" s="5" t="str">
        <f>IF(Aanbod!D83&gt;"",IF($CO$203&gt;0,$CN$1/$CO$203*CO68,0)," ")</f>
        <v xml:space="preserve"> </v>
      </c>
      <c r="CR68" s="29" t="str">
        <f>IF(Aanbod!D83&gt;"",IF(CP68&gt;0,CQ68/CP68," ")," ")</f>
        <v xml:space="preserve"> </v>
      </c>
      <c r="CS68" s="5"/>
      <c r="CT68" s="5"/>
      <c r="CU68" s="5" t="str">
        <f>IF(Aanbod!D83&gt;"",IF(EXACT(BZ68,0),IF(EXACT(AK68,0),IF(EXACT(AE68, "pB"),AH68,IF(EXACT(AE68, "Gvg-B"),AH68,IF(EXACT(AE68, "Gvg"),AH68,0))),0),0)," ")</f>
        <v xml:space="preserve"> </v>
      </c>
      <c r="CV68" s="5" t="str">
        <f>IF(Aanbod!D83&gt;"",IF(EXACT(BZ68,0),IF(EXACT(AK68,0),IF(EXACT(AE68, "pB"),AF68,IF(EXACT(AE68, "Gvg-B"),AF68,IF(EXACT(AE68, "Gvg"),AF68,0))),0),0)," ")</f>
        <v xml:space="preserve"> </v>
      </c>
      <c r="CW68" s="9" t="str">
        <f>IF(Aanbod!D83&gt;"",IF($CU$203&gt;0,$CT$1/$CU$203*CU68,0)," ")</f>
        <v xml:space="preserve"> </v>
      </c>
      <c r="CX68" s="10" t="str">
        <f>IF(Aanbod!D83&gt;"",IF(CV68&gt;0,CW68/CV68," ")," ")</f>
        <v xml:space="preserve"> </v>
      </c>
      <c r="CY68" s="26"/>
      <c r="CZ68" s="30"/>
      <c r="DA68" s="31" t="str">
        <f>IF(Aanbod!D83&gt;"",IF(EXACT(BZ68,0),IF(EXACT(AK68,0),IF(EXACT(AE68, "pA"),AH68,IF(EXACT(AE68, "Gvg"),AH68,IF(EXACT(AE68, "Gvg-A"),AH68,IF(EXACT(AE68, "Gvg-B"),AH68,0)))),0),0)," ")</f>
        <v xml:space="preserve"> </v>
      </c>
      <c r="DB68" s="31" t="str">
        <f>IF(Aanbod!D83&gt;"",IF(EXACT(BZ68,0),IF(EXACT(AK68,0),IF(EXACT(AE68, "pA"),AF68,IF(EXACT(AE68, "Gvg"),AF68,IF(EXACT(AE68, "Gvg-A"),AF68,IF(EXACT(AE68, "Gvg-B"),AF68,0)))),0),0)," ")</f>
        <v xml:space="preserve"> </v>
      </c>
      <c r="DC68" s="31" t="str">
        <f>IF(Aanbod!D83&gt;"",IF($DA$203&gt;0,$CZ$1/$DA$203*DA68,0)," ")</f>
        <v xml:space="preserve"> </v>
      </c>
      <c r="DD68" s="29" t="str">
        <f>IF(Aanbod!D83&gt;"",IF(DB68&gt;0,DC68/DB68," ")," ")</f>
        <v xml:space="preserve"> </v>
      </c>
      <c r="DF68" s="26"/>
      <c r="DG68" s="30"/>
      <c r="DH68" s="31" t="str">
        <f>IF(Aanbod!D83&gt;"",IF(EXACT(BZ68,0),IF(EXACT(AK68,0),IF(EXACT(AE68, "pB"),AH68,IF(EXACT(AE68, "Gvg"),AH68,IF(EXACT(AE68, "Gvg-A"),AH68,IF(EXACT(AE68, "Gvg-B"),AH68,0)))),0),0)," ")</f>
        <v xml:space="preserve"> </v>
      </c>
      <c r="DI68" s="31" t="str">
        <f>IF(Aanbod!D83&gt;"",IF(EXACT(BZ68,0),IF(EXACT(AK68,0),IF(EXACT(AE68, "pB"),AF68,IF(EXACT(AE68, "Gvg"),AF68,IF(EXACT(AE68, "Gvg-A"),AF68,IF(EXACT(AE68, "Gvg-B"),AF68,0)))),0),0)," ")</f>
        <v xml:space="preserve"> </v>
      </c>
      <c r="DJ68" s="31" t="str">
        <f>IF(Aanbod!D83&gt;"",IF($DH$203&gt;0,$DG$1/$DH$203*DH68,0)," ")</f>
        <v xml:space="preserve"> </v>
      </c>
      <c r="DK68" s="29" t="str">
        <f>IF(Aanbod!D83&gt;"",IF(DI68&gt;0,DJ68/DI68," ")," ")</f>
        <v xml:space="preserve"> </v>
      </c>
      <c r="DM68" s="37" t="str">
        <f>IF(Aanbod!D83&gt;"",BX68-BZ68+CQ68+CW68+DC68+DJ68," ")</f>
        <v xml:space="preserve"> </v>
      </c>
      <c r="DN68" s="35" t="str">
        <f>IF(Aanbod!D83&gt;"",IF((DM68-AF68)&gt;0,(DM68-AF68),0)," ")</f>
        <v xml:space="preserve"> </v>
      </c>
      <c r="DO68" s="35" t="str">
        <f>IF(Aanbod!D83&gt;"",IF(DN68&gt;0,(Berekening!H68+BB68+CQ68)/DM68*DN68,0)," ")</f>
        <v xml:space="preserve"> </v>
      </c>
      <c r="DP68" s="35" t="str">
        <f>IF(Aanbod!D83&gt;"",IF(DN68&gt;0,(Berekening!N68+BH68+CW68)/DM68*DN68,0)," ")</f>
        <v xml:space="preserve"> </v>
      </c>
      <c r="DQ68" s="35" t="str">
        <f>IF(Aanbod!D83&gt;"",IF(DN68&gt;0,(Berekening!T68+BN68+DC68)/DM68*DN68,0)," ")</f>
        <v xml:space="preserve"> </v>
      </c>
      <c r="DR68" s="33" t="str">
        <f>IF(Aanbod!D83&gt;"",IF(DN68&gt;0,(Berekening!AA68+BU68+DJ68)/DM68*DN68,0)," ")</f>
        <v xml:space="preserve"> </v>
      </c>
      <c r="DS68" s="35"/>
      <c r="DT68" s="38" t="str">
        <f>IF(Aanbod!D83&gt;"",ROUND((DM68-DN68),2)," ")</f>
        <v xml:space="preserve"> </v>
      </c>
      <c r="DU68" s="38" t="str">
        <f>IF(Aanbod!D83&gt;"",IF(DT68=C68,0.01,DT68),"")</f>
        <v/>
      </c>
      <c r="DV68" s="39" t="str">
        <f>IF(Aanbod!D83&gt;"",RANK(DU68,$DU$2:$DU$201) + COUNTIF($DU$2:DU68,DU68) -1," ")</f>
        <v xml:space="preserve"> </v>
      </c>
      <c r="DW68" s="35" t="str">
        <f>IF(Aanbod!D83&gt;"",IF($DV$203&lt;0,IF(DV68&lt;=ABS($DV$203),0.01,0),IF(DV68&lt;=ABS($DV$203),-0.01,0))," ")</f>
        <v xml:space="preserve"> </v>
      </c>
      <c r="DX68" s="35"/>
      <c r="DY68" s="28" t="str">
        <f>IF(Aanbod!D83&gt;"",DT68+DW68," ")</f>
        <v xml:space="preserve"> </v>
      </c>
    </row>
    <row r="69" spans="1:129" x14ac:dyDescent="0.25">
      <c r="A69" s="26" t="str">
        <f>Aanbod!A84</f>
        <v/>
      </c>
      <c r="B69" s="27" t="str">
        <f>IF(Aanbod!D84&gt;"",IF(EXACT(Aanbod!F84, "Preferent"),Aanbod!E84*2,IF(EXACT(Aanbod!F84, "Concurrent"),Aanbod!E84,0))," ")</f>
        <v xml:space="preserve"> </v>
      </c>
      <c r="C69" s="28" t="str">
        <f>IF(Aanbod!E84&gt;0,Aanbod!E84," ")</f>
        <v xml:space="preserve"> </v>
      </c>
      <c r="D69" s="5"/>
      <c r="E69" s="5"/>
      <c r="F69" s="5" t="str">
        <f>IF(Aanbod!D84&gt;"",IF(EXACT(Aanbod!D84, "pA"),Berekening!B69,IF(EXACT(Aanbod!D84, "Gvg-A"),Berekening!B69,IF(EXACT(Aanbod!D84, "Gvg"),Berekening!B69,0)))," ")</f>
        <v xml:space="preserve"> </v>
      </c>
      <c r="G69" s="5" t="str">
        <f>IF(Aanbod!D84&gt;"",IF(EXACT(Aanbod!D84, "pA"),Aanbod!E84,IF(EXACT(Aanbod!D84, "Gvg-A"),Aanbod!E84,IF(EXACT(Aanbod!D84, "Gvg"),Aanbod!E84,0)))," ")</f>
        <v xml:space="preserve"> </v>
      </c>
      <c r="H69" s="5" t="str">
        <f>IF(Aanbod!D84&gt;"",IF($F$203&gt;0,$E$1/$F$203*F69,0)," ")</f>
        <v xml:space="preserve"> </v>
      </c>
      <c r="I69" s="29" t="str">
        <f>IF(Aanbod!D84&gt;"",IF(G69&gt;0,H69/G69," ")," ")</f>
        <v xml:space="preserve"> </v>
      </c>
      <c r="J69" s="5"/>
      <c r="K69" s="5"/>
      <c r="L69" s="5" t="str">
        <f>IF(Aanbod!D84&gt;"",IF(EXACT(Aanbod!D84, "pB"),Berekening!B69,IF(EXACT(Aanbod!D84, "Gvg-B"),Berekening!B69,IF(EXACT(Aanbod!D84, "Gvg"),Berekening!B69,0)))," ")</f>
        <v xml:space="preserve"> </v>
      </c>
      <c r="M69" s="5" t="str">
        <f>IF(Aanbod!D84&gt;"",IF(EXACT(Aanbod!D84, "pB"),Aanbod!E84,IF(EXACT(Aanbod!D84, "Gvg-B"),Aanbod!E84,IF(EXACT(Aanbod!D84, "Gvg"),Aanbod!E84,0)))," ")</f>
        <v xml:space="preserve"> </v>
      </c>
      <c r="N69" s="9" t="str">
        <f>IF(Aanbod!D84&gt;"",IF($L$203&gt;0,$K$1/$L$203*L69,0)," ")</f>
        <v xml:space="preserve"> </v>
      </c>
      <c r="O69" s="10" t="str">
        <f>IF(Aanbod!D84&gt;"",IF(M69&gt;0,N69/M69," ")," ")</f>
        <v xml:space="preserve"> </v>
      </c>
      <c r="P69" s="26"/>
      <c r="Q69" s="30"/>
      <c r="R69" s="31" t="str">
        <f>IF(Aanbod!D84&gt;"",IF(EXACT(Aanbod!D84, "pA"),Berekening!B69,IF(EXACT(Aanbod!D84, "Gvg"),Berekening!B69,IF(EXACT(Aanbod!D84, "Gvg-A"),Berekening!B69,IF(EXACT(Aanbod!D84, "Gvg-B"),Berekening!B69,0))))," ")</f>
        <v xml:space="preserve"> </v>
      </c>
      <c r="S69" s="31" t="str">
        <f>IF(Aanbod!D84&gt;"",IF(EXACT(Aanbod!D84, "pA"),Aanbod!E84,IF(EXACT(Aanbod!D84, "Gvg"),Aanbod!E84,IF(EXACT(Aanbod!D84, "Gvg-A"),Aanbod!E84,IF(EXACT(Aanbod!D84, "Gvg-B"),Aanbod!E84,0))))," ")</f>
        <v xml:space="preserve"> </v>
      </c>
      <c r="T69" s="31" t="str">
        <f>IF(Aanbod!D84&gt;"",IF($R$203&gt;0,$Q$1/$R$203*R69,0)," ")</f>
        <v xml:space="preserve"> </v>
      </c>
      <c r="U69" s="29" t="str">
        <f>IF(Aanbod!D84&gt;"",IF(S69&gt;0,T69/S69," ")," ")</f>
        <v xml:space="preserve"> </v>
      </c>
      <c r="W69" s="26"/>
      <c r="X69" s="30"/>
      <c r="Y69" s="31" t="str">
        <f>IF(Aanbod!D84&gt;"",IF(EXACT(Aanbod!D84, "pB"),Berekening!B69,IF(EXACT(Aanbod!D84, "Gvg"),Berekening!B69,IF(EXACT(Aanbod!D84, "Gvg-A"),Berekening!B69,IF(EXACT(Aanbod!D84, "Gvg-B"),Berekening!B69,0))))," ")</f>
        <v xml:space="preserve"> </v>
      </c>
      <c r="Z69" s="31" t="str">
        <f>IF(Aanbod!D84&gt;"",IF(EXACT(Aanbod!D84, "pB"),Aanbod!E84,IF(EXACT(Aanbod!D84, "Gvg"),Aanbod!E84,IF(EXACT(Aanbod!D84, "Gvg-A"),Aanbod!E84,IF(EXACT(Aanbod!D84, "Gvg-B"),Aanbod!E84,0))))," ")</f>
        <v xml:space="preserve"> </v>
      </c>
      <c r="AA69" s="31" t="str">
        <f>IF(Aanbod!D84&gt;"",IF($Y$203&gt;0,$X$1/$Y$203*Y69,0)," ")</f>
        <v xml:space="preserve"> </v>
      </c>
      <c r="AB69" s="29" t="str">
        <f>IF(Aanbod!D84&gt;"",IF(Z69&gt;0,AA69/Z69," ")," ")</f>
        <v xml:space="preserve"> </v>
      </c>
      <c r="AC69" s="32"/>
      <c r="AD69" s="26" t="str">
        <f>IF(Aanbod!D84&gt;"",ROW(AE69)-1," ")</f>
        <v xml:space="preserve"> </v>
      </c>
      <c r="AE69" t="str">
        <f>IF(Aanbod!D84&gt;"",Aanbod!D84," ")</f>
        <v xml:space="preserve"> </v>
      </c>
      <c r="AF69" s="9" t="str">
        <f>IF(Aanbod!D84&gt;"",Aanbod!E84," ")</f>
        <v xml:space="preserve"> </v>
      </c>
      <c r="AG69" t="str">
        <f>IF(Aanbod!D84&gt;"",Aanbod!F84," ")</f>
        <v xml:space="preserve"> </v>
      </c>
      <c r="AH69" s="33" t="str">
        <f>IF(Aanbod!D84&gt;"",Berekening!B69," ")</f>
        <v xml:space="preserve"> </v>
      </c>
      <c r="AI69" s="34" t="str">
        <f>IF(Aanbod!D84&gt;"",Berekening!H69+Berekening!N69+Berekening!T69+Berekening!AA69," ")</f>
        <v xml:space="preserve"> </v>
      </c>
      <c r="AJ69" s="35" t="str">
        <f>IF(Aanbod!D84&gt;"",IF((AI69-AF69)&gt;0,0,(AI69-AF69))," ")</f>
        <v xml:space="preserve"> </v>
      </c>
      <c r="AK69" s="35" t="str">
        <f>IF(Aanbod!D84&gt;"",IF((AI69-AF69)&gt;0,(AI69-AF69),0)," ")</f>
        <v xml:space="preserve"> </v>
      </c>
      <c r="AL69" s="35" t="str">
        <f>IF(Aanbod!D84&gt;"",IF(AK69&gt;0,Berekening!H69/AI69*AK69,0)," ")</f>
        <v xml:space="preserve"> </v>
      </c>
      <c r="AM69" s="35" t="str">
        <f>IF(Aanbod!D84&gt;"",IF(AK69&gt;0,Berekening!N69/AI69*AK69,0)," ")</f>
        <v xml:space="preserve"> </v>
      </c>
      <c r="AN69" s="35" t="str">
        <f>IF(Aanbod!D84&gt;"",IF(AK69&gt;0,Berekening!T69/AI69*AK69,0)," ")</f>
        <v xml:space="preserve"> </v>
      </c>
      <c r="AO69" s="33" t="str">
        <f>IF(Aanbod!D84&gt;"",IF(AK69&gt;0,Berekening!AA69/AI69*AK69,0)," ")</f>
        <v xml:space="preserve"> </v>
      </c>
      <c r="AX69" s="36"/>
      <c r="AY69" s="5"/>
      <c r="AZ69" s="5" t="str">
        <f>IF(Aanbod!D84&gt;"",IF(EXACT(AK69,0),IF(EXACT(Aanbod!D84, "pA"),Berekening!B69,IF(EXACT(Aanbod!D84, "Gvg-A"),Berekening!B69,IF(EXACT(Aanbod!D84, "Gvg"),Berekening!B69,0))),0)," ")</f>
        <v xml:space="preserve"> </v>
      </c>
      <c r="BA69" s="5" t="str">
        <f>IF(Aanbod!D84&gt;"",IF(EXACT(AK69,0),IF(EXACT(Aanbod!D84, "pA"),Aanbod!E84,IF(EXACT(Aanbod!D84, "Gvg-A"),Aanbod!E84,IF(EXACT(Aanbod!D84, "Gvg"),Aanbod!E84,0))),0)," ")</f>
        <v xml:space="preserve"> </v>
      </c>
      <c r="BB69" s="5" t="str">
        <f>IF(Aanbod!D84&gt;"",IF($AZ$203&gt;0,$AY$1/$AZ$203*AZ69,0)," ")</f>
        <v xml:space="preserve"> </v>
      </c>
      <c r="BC69" s="29" t="str">
        <f>IF(Aanbod!D84&gt;"",IF(BA69&gt;0,BB69/BA69," ")," ")</f>
        <v xml:space="preserve"> </v>
      </c>
      <c r="BD69" s="5"/>
      <c r="BE69" s="5"/>
      <c r="BF69" s="5" t="str">
        <f>IF(Aanbod!D84&gt;"",IF(EXACT(AK69,0),IF(EXACT(Aanbod!D84, "pB"),Berekening!B69,IF(EXACT(Aanbod!D84, "Gvg-B"),Berekening!B69,IF(EXACT(Aanbod!D84, "Gvg"),Berekening!B69,0))),0)," ")</f>
        <v xml:space="preserve"> </v>
      </c>
      <c r="BG69" s="5" t="str">
        <f>IF(Aanbod!D84&gt;"",IF(EXACT(AK69,0),IF(EXACT(Aanbod!D84, "pB"),Aanbod!E84,IF(EXACT(Aanbod!D84, "Gvg-B"),Aanbod!E84,IF(EXACT(Aanbod!D84, "Gvg"),Aanbod!E84,0))),0)," ")</f>
        <v xml:space="preserve"> </v>
      </c>
      <c r="BH69" s="9" t="str">
        <f>IF(Aanbod!D84&gt;"",IF($BF$203&gt;0,$BE$1/$BF$203*BF69,0)," ")</f>
        <v xml:space="preserve"> </v>
      </c>
      <c r="BI69" s="10" t="str">
        <f>IF(Aanbod!D84&gt;"",IF(BG69&gt;0,BH69/BG69," ")," ")</f>
        <v xml:space="preserve"> </v>
      </c>
      <c r="BJ69" s="26"/>
      <c r="BK69" s="30"/>
      <c r="BL69" s="31" t="str">
        <f>IF(Aanbod!D84&gt;"",IF(EXACT(AK69,0),IF(EXACT(Aanbod!D84, "pA"),Berekening!B69,IF(EXACT(Aanbod!D84, "Gvg"),Berekening!B69,IF(EXACT(Aanbod!D84, "Gvg-A"),Berekening!B69,IF(EXACT(Aanbod!D84, "Gvg-B"),Berekening!B69,0)))),0)," ")</f>
        <v xml:space="preserve"> </v>
      </c>
      <c r="BM69" s="31" t="str">
        <f>IF(Aanbod!D84&gt;"",IF(EXACT(AK69,0),IF(EXACT(Aanbod!D84, "pA"),Aanbod!E84,IF(EXACT(Aanbod!D84, "Gvg"),Aanbod!E84,IF(EXACT(Aanbod!D84, "Gvg-A"),Aanbod!E84,IF(EXACT(Aanbod!D84, "Gvg-B"),Aanbod!E84,0)))),0)," ")</f>
        <v xml:space="preserve"> </v>
      </c>
      <c r="BN69" s="31" t="str">
        <f>IF(Aanbod!D84&gt;"",IF($BL$203&gt;0,$BK$1/$BL$203*BL69,0)," ")</f>
        <v xml:space="preserve"> </v>
      </c>
      <c r="BO69" s="29" t="str">
        <f>IF(Aanbod!D84&gt;"",IF(BM69&gt;0,BN69/BM69," ")," ")</f>
        <v xml:space="preserve"> </v>
      </c>
      <c r="BQ69" s="26"/>
      <c r="BR69" s="30"/>
      <c r="BS69" s="31" t="str">
        <f>IF(Aanbod!D84&gt;"",IF(EXACT(AK69,0),IF(EXACT(Aanbod!D84, "pB"),Berekening!B69,IF(EXACT(Aanbod!D84, "Gvg"),Berekening!B69,IF(EXACT(Aanbod!D84, "Gvg-A"),Berekening!B69,IF(EXACT(Aanbod!D84, "Gvg-B"),Berekening!B69,0)))),0)," ")</f>
        <v xml:space="preserve"> </v>
      </c>
      <c r="BT69" s="31" t="str">
        <f>IF(Aanbod!D84&gt;"",IF(EXACT(AK69,0),IF(EXACT(Aanbod!D84, "pB"),Aanbod!E84,IF(EXACT(Aanbod!D84, "Gvg"),Aanbod!E84,IF(EXACT(Aanbod!D84, "Gvg-A"),Aanbod!E84,IF(EXACT(Aanbod!D84, "Gvg-B"),Aanbod!E84,0)))),0)," ")</f>
        <v xml:space="preserve"> </v>
      </c>
      <c r="BU69" s="31" t="str">
        <f>IF(Aanbod!D84&gt;"",IF($BS$203&gt;0,$BR$1/$BS$203*BS69,0)," ")</f>
        <v xml:space="preserve"> </v>
      </c>
      <c r="BV69" s="29" t="str">
        <f>IF(Aanbod!D84&gt;"",IF(BT69&gt;0,BU69/BT69," ")," ")</f>
        <v xml:space="preserve"> </v>
      </c>
      <c r="BX69" s="34" t="str">
        <f>IF(Aanbod!D84&gt;"",AI69-AK69+BB69+BH69+BN69+BU69," ")</f>
        <v xml:space="preserve"> </v>
      </c>
      <c r="BY69" s="35" t="str">
        <f>IF(Aanbod!D84&gt;"",IF((BX69-AF69)&gt;0,0,(BX69-AF69))," ")</f>
        <v xml:space="preserve"> </v>
      </c>
      <c r="BZ69" s="35" t="str">
        <f>IF(Aanbod!D84&gt;"",IF((BX69-AF69)&gt;0,(BX69-AF69),0)," ")</f>
        <v xml:space="preserve"> </v>
      </c>
      <c r="CA69" s="35" t="str">
        <f>IF(Aanbod!D84&gt;"",IF(BZ69&gt;0,(Berekening!H69+BB69)/BX69*BZ69,0)," ")</f>
        <v xml:space="preserve"> </v>
      </c>
      <c r="CB69" s="35" t="str">
        <f>IF(Aanbod!D84&gt;"",IF(BZ69&gt;0,(Berekening!N69+BH69)/BX69*BZ69,0)," ")</f>
        <v xml:space="preserve"> </v>
      </c>
      <c r="CC69" s="35" t="str">
        <f>IF(Aanbod!D84&gt;"",IF(BZ69&gt;0,(Berekening!T69+BN69)/BX69*BZ69,0)," ")</f>
        <v xml:space="preserve"> </v>
      </c>
      <c r="CD69" s="33" t="str">
        <f>IF(Aanbod!D84&gt;"",IF(BZ69&gt;0,Berekening!AA69/BX69*BZ69,0)," ")</f>
        <v xml:space="preserve"> </v>
      </c>
      <c r="CE69" s="35"/>
      <c r="CM69" s="36"/>
      <c r="CN69" s="5"/>
      <c r="CO69" s="5" t="str">
        <f>IF(Aanbod!D84&gt;"",IF(EXACT(BZ69,0),IF(EXACT(AK69,0),IF(EXACT(AE69, "pA"),AH69,IF(EXACT(AE69, "Gvg-A"),AH69,IF(EXACT(AE69, "Gvg"),AH69,0))),0),0)," ")</f>
        <v xml:space="preserve"> </v>
      </c>
      <c r="CP69" s="5" t="str">
        <f>IF(Aanbod!D84&gt;"",IF(EXACT(BZ69,0),IF(EXACT(AK69,0),IF(EXACT(AE69, "pA"),AF69,IF(EXACT(AE69, "Gvg-A"),AF69,IF(EXACT(AE69, "Gvg"),AF69,0))),0),0)," ")</f>
        <v xml:space="preserve"> </v>
      </c>
      <c r="CQ69" s="5" t="str">
        <f>IF(Aanbod!D84&gt;"",IF($CO$203&gt;0,$CN$1/$CO$203*CO69,0)," ")</f>
        <v xml:space="preserve"> </v>
      </c>
      <c r="CR69" s="29" t="str">
        <f>IF(Aanbod!D84&gt;"",IF(CP69&gt;0,CQ69/CP69," ")," ")</f>
        <v xml:space="preserve"> </v>
      </c>
      <c r="CS69" s="5"/>
      <c r="CT69" s="5"/>
      <c r="CU69" s="5" t="str">
        <f>IF(Aanbod!D84&gt;"",IF(EXACT(BZ69,0),IF(EXACT(AK69,0),IF(EXACT(AE69, "pB"),AH69,IF(EXACT(AE69, "Gvg-B"),AH69,IF(EXACT(AE69, "Gvg"),AH69,0))),0),0)," ")</f>
        <v xml:space="preserve"> </v>
      </c>
      <c r="CV69" s="5" t="str">
        <f>IF(Aanbod!D84&gt;"",IF(EXACT(BZ69,0),IF(EXACT(AK69,0),IF(EXACT(AE69, "pB"),AF69,IF(EXACT(AE69, "Gvg-B"),AF69,IF(EXACT(AE69, "Gvg"),AF69,0))),0),0)," ")</f>
        <v xml:space="preserve"> </v>
      </c>
      <c r="CW69" s="9" t="str">
        <f>IF(Aanbod!D84&gt;"",IF($CU$203&gt;0,$CT$1/$CU$203*CU69,0)," ")</f>
        <v xml:space="preserve"> </v>
      </c>
      <c r="CX69" s="10" t="str">
        <f>IF(Aanbod!D84&gt;"",IF(CV69&gt;0,CW69/CV69," ")," ")</f>
        <v xml:space="preserve"> </v>
      </c>
      <c r="CY69" s="26"/>
      <c r="CZ69" s="30"/>
      <c r="DA69" s="31" t="str">
        <f>IF(Aanbod!D84&gt;"",IF(EXACT(BZ69,0),IF(EXACT(AK69,0),IF(EXACT(AE69, "pA"),AH69,IF(EXACT(AE69, "Gvg"),AH69,IF(EXACT(AE69, "Gvg-A"),AH69,IF(EXACT(AE69, "Gvg-B"),AH69,0)))),0),0)," ")</f>
        <v xml:space="preserve"> </v>
      </c>
      <c r="DB69" s="31" t="str">
        <f>IF(Aanbod!D84&gt;"",IF(EXACT(BZ69,0),IF(EXACT(AK69,0),IF(EXACT(AE69, "pA"),AF69,IF(EXACT(AE69, "Gvg"),AF69,IF(EXACT(AE69, "Gvg-A"),AF69,IF(EXACT(AE69, "Gvg-B"),AF69,0)))),0),0)," ")</f>
        <v xml:space="preserve"> </v>
      </c>
      <c r="DC69" s="31" t="str">
        <f>IF(Aanbod!D84&gt;"",IF($DA$203&gt;0,$CZ$1/$DA$203*DA69,0)," ")</f>
        <v xml:space="preserve"> </v>
      </c>
      <c r="DD69" s="29" t="str">
        <f>IF(Aanbod!D84&gt;"",IF(DB69&gt;0,DC69/DB69," ")," ")</f>
        <v xml:space="preserve"> </v>
      </c>
      <c r="DF69" s="26"/>
      <c r="DG69" s="30"/>
      <c r="DH69" s="31" t="str">
        <f>IF(Aanbod!D84&gt;"",IF(EXACT(BZ69,0),IF(EXACT(AK69,0),IF(EXACT(AE69, "pB"),AH69,IF(EXACT(AE69, "Gvg"),AH69,IF(EXACT(AE69, "Gvg-A"),AH69,IF(EXACT(AE69, "Gvg-B"),AH69,0)))),0),0)," ")</f>
        <v xml:space="preserve"> </v>
      </c>
      <c r="DI69" s="31" t="str">
        <f>IF(Aanbod!D84&gt;"",IF(EXACT(BZ69,0),IF(EXACT(AK69,0),IF(EXACT(AE69, "pB"),AF69,IF(EXACT(AE69, "Gvg"),AF69,IF(EXACT(AE69, "Gvg-A"),AF69,IF(EXACT(AE69, "Gvg-B"),AF69,0)))),0),0)," ")</f>
        <v xml:space="preserve"> </v>
      </c>
      <c r="DJ69" s="31" t="str">
        <f>IF(Aanbod!D84&gt;"",IF($DH$203&gt;0,$DG$1/$DH$203*DH69,0)," ")</f>
        <v xml:space="preserve"> </v>
      </c>
      <c r="DK69" s="29" t="str">
        <f>IF(Aanbod!D84&gt;"",IF(DI69&gt;0,DJ69/DI69," ")," ")</f>
        <v xml:space="preserve"> </v>
      </c>
      <c r="DM69" s="37" t="str">
        <f>IF(Aanbod!D84&gt;"",BX69-BZ69+CQ69+CW69+DC69+DJ69," ")</f>
        <v xml:space="preserve"> </v>
      </c>
      <c r="DN69" s="35" t="str">
        <f>IF(Aanbod!D84&gt;"",IF((DM69-AF69)&gt;0,(DM69-AF69),0)," ")</f>
        <v xml:space="preserve"> </v>
      </c>
      <c r="DO69" s="35" t="str">
        <f>IF(Aanbod!D84&gt;"",IF(DN69&gt;0,(Berekening!H69+BB69+CQ69)/DM69*DN69,0)," ")</f>
        <v xml:space="preserve"> </v>
      </c>
      <c r="DP69" s="35" t="str">
        <f>IF(Aanbod!D84&gt;"",IF(DN69&gt;0,(Berekening!N69+BH69+CW69)/DM69*DN69,0)," ")</f>
        <v xml:space="preserve"> </v>
      </c>
      <c r="DQ69" s="35" t="str">
        <f>IF(Aanbod!D84&gt;"",IF(DN69&gt;0,(Berekening!T69+BN69+DC69)/DM69*DN69,0)," ")</f>
        <v xml:space="preserve"> </v>
      </c>
      <c r="DR69" s="33" t="str">
        <f>IF(Aanbod!D84&gt;"",IF(DN69&gt;0,(Berekening!AA69+BU69+DJ69)/DM69*DN69,0)," ")</f>
        <v xml:space="preserve"> </v>
      </c>
      <c r="DS69" s="35"/>
      <c r="DT69" s="38" t="str">
        <f>IF(Aanbod!D84&gt;"",ROUND((DM69-DN69),2)," ")</f>
        <v xml:space="preserve"> </v>
      </c>
      <c r="DU69" s="38" t="str">
        <f>IF(Aanbod!D84&gt;"",IF(DT69=C69,0.01,DT69),"")</f>
        <v/>
      </c>
      <c r="DV69" s="39" t="str">
        <f>IF(Aanbod!D84&gt;"",RANK(DU69,$DU$2:$DU$201) + COUNTIF($DU$2:DU69,DU69) -1," ")</f>
        <v xml:space="preserve"> </v>
      </c>
      <c r="DW69" s="35" t="str">
        <f>IF(Aanbod!D84&gt;"",IF($DV$203&lt;0,IF(DV69&lt;=ABS($DV$203),0.01,0),IF(DV69&lt;=ABS($DV$203),-0.01,0))," ")</f>
        <v xml:space="preserve"> </v>
      </c>
      <c r="DX69" s="35"/>
      <c r="DY69" s="28" t="str">
        <f>IF(Aanbod!D84&gt;"",DT69+DW69," ")</f>
        <v xml:space="preserve"> </v>
      </c>
    </row>
    <row r="70" spans="1:129" x14ac:dyDescent="0.25">
      <c r="A70" s="26" t="str">
        <f>Aanbod!A85</f>
        <v/>
      </c>
      <c r="B70" s="27" t="str">
        <f>IF(Aanbod!D85&gt;"",IF(EXACT(Aanbod!F85, "Preferent"),Aanbod!E85*2,IF(EXACT(Aanbod!F85, "Concurrent"),Aanbod!E85,0))," ")</f>
        <v xml:space="preserve"> </v>
      </c>
      <c r="C70" s="28" t="str">
        <f>IF(Aanbod!E85&gt;0,Aanbod!E85," ")</f>
        <v xml:space="preserve"> </v>
      </c>
      <c r="D70" s="5"/>
      <c r="E70" s="5"/>
      <c r="F70" s="5" t="str">
        <f>IF(Aanbod!D85&gt;"",IF(EXACT(Aanbod!D85, "pA"),Berekening!B70,IF(EXACT(Aanbod!D85, "Gvg-A"),Berekening!B70,IF(EXACT(Aanbod!D85, "Gvg"),Berekening!B70,0)))," ")</f>
        <v xml:space="preserve"> </v>
      </c>
      <c r="G70" s="5" t="str">
        <f>IF(Aanbod!D85&gt;"",IF(EXACT(Aanbod!D85, "pA"),Aanbod!E85,IF(EXACT(Aanbod!D85, "Gvg-A"),Aanbod!E85,IF(EXACT(Aanbod!D85, "Gvg"),Aanbod!E85,0)))," ")</f>
        <v xml:space="preserve"> </v>
      </c>
      <c r="H70" s="5" t="str">
        <f>IF(Aanbod!D85&gt;"",IF($F$203&gt;0,$E$1/$F$203*F70,0)," ")</f>
        <v xml:space="preserve"> </v>
      </c>
      <c r="I70" s="29" t="str">
        <f>IF(Aanbod!D85&gt;"",IF(G70&gt;0,H70/G70," ")," ")</f>
        <v xml:space="preserve"> </v>
      </c>
      <c r="J70" s="5"/>
      <c r="K70" s="5"/>
      <c r="L70" s="5" t="str">
        <f>IF(Aanbod!D85&gt;"",IF(EXACT(Aanbod!D85, "pB"),Berekening!B70,IF(EXACT(Aanbod!D85, "Gvg-B"),Berekening!B70,IF(EXACT(Aanbod!D85, "Gvg"),Berekening!B70,0)))," ")</f>
        <v xml:space="preserve"> </v>
      </c>
      <c r="M70" s="5" t="str">
        <f>IF(Aanbod!D85&gt;"",IF(EXACT(Aanbod!D85, "pB"),Aanbod!E85,IF(EXACT(Aanbod!D85, "Gvg-B"),Aanbod!E85,IF(EXACT(Aanbod!D85, "Gvg"),Aanbod!E85,0)))," ")</f>
        <v xml:space="preserve"> </v>
      </c>
      <c r="N70" s="9" t="str">
        <f>IF(Aanbod!D85&gt;"",IF($L$203&gt;0,$K$1/$L$203*L70,0)," ")</f>
        <v xml:space="preserve"> </v>
      </c>
      <c r="O70" s="10" t="str">
        <f>IF(Aanbod!D85&gt;"",IF(M70&gt;0,N70/M70," ")," ")</f>
        <v xml:space="preserve"> </v>
      </c>
      <c r="P70" s="26"/>
      <c r="Q70" s="30"/>
      <c r="R70" s="31" t="str">
        <f>IF(Aanbod!D85&gt;"",IF(EXACT(Aanbod!D85, "pA"),Berekening!B70,IF(EXACT(Aanbod!D85, "Gvg"),Berekening!B70,IF(EXACT(Aanbod!D85, "Gvg-A"),Berekening!B70,IF(EXACT(Aanbod!D85, "Gvg-B"),Berekening!B70,0))))," ")</f>
        <v xml:space="preserve"> </v>
      </c>
      <c r="S70" s="31" t="str">
        <f>IF(Aanbod!D85&gt;"",IF(EXACT(Aanbod!D85, "pA"),Aanbod!E85,IF(EXACT(Aanbod!D85, "Gvg"),Aanbod!E85,IF(EXACT(Aanbod!D85, "Gvg-A"),Aanbod!E85,IF(EXACT(Aanbod!D85, "Gvg-B"),Aanbod!E85,0))))," ")</f>
        <v xml:space="preserve"> </v>
      </c>
      <c r="T70" s="31" t="str">
        <f>IF(Aanbod!D85&gt;"",IF($R$203&gt;0,$Q$1/$R$203*R70,0)," ")</f>
        <v xml:space="preserve"> </v>
      </c>
      <c r="U70" s="29" t="str">
        <f>IF(Aanbod!D85&gt;"",IF(S70&gt;0,T70/S70," ")," ")</f>
        <v xml:space="preserve"> </v>
      </c>
      <c r="W70" s="26"/>
      <c r="X70" s="30"/>
      <c r="Y70" s="31" t="str">
        <f>IF(Aanbod!D85&gt;"",IF(EXACT(Aanbod!D85, "pB"),Berekening!B70,IF(EXACT(Aanbod!D85, "Gvg"),Berekening!B70,IF(EXACT(Aanbod!D85, "Gvg-A"),Berekening!B70,IF(EXACT(Aanbod!D85, "Gvg-B"),Berekening!B70,0))))," ")</f>
        <v xml:space="preserve"> </v>
      </c>
      <c r="Z70" s="31" t="str">
        <f>IF(Aanbod!D85&gt;"",IF(EXACT(Aanbod!D85, "pB"),Aanbod!E85,IF(EXACT(Aanbod!D85, "Gvg"),Aanbod!E85,IF(EXACT(Aanbod!D85, "Gvg-A"),Aanbod!E85,IF(EXACT(Aanbod!D85, "Gvg-B"),Aanbod!E85,0))))," ")</f>
        <v xml:space="preserve"> </v>
      </c>
      <c r="AA70" s="31" t="str">
        <f>IF(Aanbod!D85&gt;"",IF($Y$203&gt;0,$X$1/$Y$203*Y70,0)," ")</f>
        <v xml:space="preserve"> </v>
      </c>
      <c r="AB70" s="29" t="str">
        <f>IF(Aanbod!D85&gt;"",IF(Z70&gt;0,AA70/Z70," ")," ")</f>
        <v xml:space="preserve"> </v>
      </c>
      <c r="AC70" s="32"/>
      <c r="AD70" s="26" t="str">
        <f>IF(Aanbod!D85&gt;"",ROW(AE70)-1," ")</f>
        <v xml:space="preserve"> </v>
      </c>
      <c r="AE70" t="str">
        <f>IF(Aanbod!D85&gt;"",Aanbod!D85," ")</f>
        <v xml:space="preserve"> </v>
      </c>
      <c r="AF70" s="9" t="str">
        <f>IF(Aanbod!D85&gt;"",Aanbod!E85," ")</f>
        <v xml:space="preserve"> </v>
      </c>
      <c r="AG70" t="str">
        <f>IF(Aanbod!D85&gt;"",Aanbod!F85," ")</f>
        <v xml:space="preserve"> </v>
      </c>
      <c r="AH70" s="33" t="str">
        <f>IF(Aanbod!D85&gt;"",Berekening!B70," ")</f>
        <v xml:space="preserve"> </v>
      </c>
      <c r="AI70" s="34" t="str">
        <f>IF(Aanbod!D85&gt;"",Berekening!H70+Berekening!N70+Berekening!T70+Berekening!AA70," ")</f>
        <v xml:space="preserve"> </v>
      </c>
      <c r="AJ70" s="35" t="str">
        <f>IF(Aanbod!D85&gt;"",IF((AI70-AF70)&gt;0,0,(AI70-AF70))," ")</f>
        <v xml:space="preserve"> </v>
      </c>
      <c r="AK70" s="35" t="str">
        <f>IF(Aanbod!D85&gt;"",IF((AI70-AF70)&gt;0,(AI70-AF70),0)," ")</f>
        <v xml:space="preserve"> </v>
      </c>
      <c r="AL70" s="35" t="str">
        <f>IF(Aanbod!D85&gt;"",IF(AK70&gt;0,Berekening!H70/AI70*AK70,0)," ")</f>
        <v xml:space="preserve"> </v>
      </c>
      <c r="AM70" s="35" t="str">
        <f>IF(Aanbod!D85&gt;"",IF(AK70&gt;0,Berekening!N70/AI70*AK70,0)," ")</f>
        <v xml:space="preserve"> </v>
      </c>
      <c r="AN70" s="35" t="str">
        <f>IF(Aanbod!D85&gt;"",IF(AK70&gt;0,Berekening!T70/AI70*AK70,0)," ")</f>
        <v xml:space="preserve"> </v>
      </c>
      <c r="AO70" s="33" t="str">
        <f>IF(Aanbod!D85&gt;"",IF(AK70&gt;0,Berekening!AA70/AI70*AK70,0)," ")</f>
        <v xml:space="preserve"> </v>
      </c>
      <c r="AX70" s="36"/>
      <c r="AY70" s="5"/>
      <c r="AZ70" s="5" t="str">
        <f>IF(Aanbod!D85&gt;"",IF(EXACT(AK70,0),IF(EXACT(Aanbod!D85, "pA"),Berekening!B70,IF(EXACT(Aanbod!D85, "Gvg-A"),Berekening!B70,IF(EXACT(Aanbod!D85, "Gvg"),Berekening!B70,0))),0)," ")</f>
        <v xml:space="preserve"> </v>
      </c>
      <c r="BA70" s="5" t="str">
        <f>IF(Aanbod!D85&gt;"",IF(EXACT(AK70,0),IF(EXACT(Aanbod!D85, "pA"),Aanbod!E85,IF(EXACT(Aanbod!D85, "Gvg-A"),Aanbod!E85,IF(EXACT(Aanbod!D85, "Gvg"),Aanbod!E85,0))),0)," ")</f>
        <v xml:space="preserve"> </v>
      </c>
      <c r="BB70" s="5" t="str">
        <f>IF(Aanbod!D85&gt;"",IF($AZ$203&gt;0,$AY$1/$AZ$203*AZ70,0)," ")</f>
        <v xml:space="preserve"> </v>
      </c>
      <c r="BC70" s="29" t="str">
        <f>IF(Aanbod!D85&gt;"",IF(BA70&gt;0,BB70/BA70," ")," ")</f>
        <v xml:space="preserve"> </v>
      </c>
      <c r="BD70" s="5"/>
      <c r="BE70" s="5"/>
      <c r="BF70" s="5" t="str">
        <f>IF(Aanbod!D85&gt;"",IF(EXACT(AK70,0),IF(EXACT(Aanbod!D85, "pB"),Berekening!B70,IF(EXACT(Aanbod!D85, "Gvg-B"),Berekening!B70,IF(EXACT(Aanbod!D85, "Gvg"),Berekening!B70,0))),0)," ")</f>
        <v xml:space="preserve"> </v>
      </c>
      <c r="BG70" s="5" t="str">
        <f>IF(Aanbod!D85&gt;"",IF(EXACT(AK70,0),IF(EXACT(Aanbod!D85, "pB"),Aanbod!E85,IF(EXACT(Aanbod!D85, "Gvg-B"),Aanbod!E85,IF(EXACT(Aanbod!D85, "Gvg"),Aanbod!E85,0))),0)," ")</f>
        <v xml:space="preserve"> </v>
      </c>
      <c r="BH70" s="9" t="str">
        <f>IF(Aanbod!D85&gt;"",IF($BF$203&gt;0,$BE$1/$BF$203*BF70,0)," ")</f>
        <v xml:space="preserve"> </v>
      </c>
      <c r="BI70" s="10" t="str">
        <f>IF(Aanbod!D85&gt;"",IF(BG70&gt;0,BH70/BG70," ")," ")</f>
        <v xml:space="preserve"> </v>
      </c>
      <c r="BJ70" s="26"/>
      <c r="BK70" s="30"/>
      <c r="BL70" s="31" t="str">
        <f>IF(Aanbod!D85&gt;"",IF(EXACT(AK70,0),IF(EXACT(Aanbod!D85, "pA"),Berekening!B70,IF(EXACT(Aanbod!D85, "Gvg"),Berekening!B70,IF(EXACT(Aanbod!D85, "Gvg-A"),Berekening!B70,IF(EXACT(Aanbod!D85, "Gvg-B"),Berekening!B70,0)))),0)," ")</f>
        <v xml:space="preserve"> </v>
      </c>
      <c r="BM70" s="31" t="str">
        <f>IF(Aanbod!D85&gt;"",IF(EXACT(AK70,0),IF(EXACT(Aanbod!D85, "pA"),Aanbod!E85,IF(EXACT(Aanbod!D85, "Gvg"),Aanbod!E85,IF(EXACT(Aanbod!D85, "Gvg-A"),Aanbod!E85,IF(EXACT(Aanbod!D85, "Gvg-B"),Aanbod!E85,0)))),0)," ")</f>
        <v xml:space="preserve"> </v>
      </c>
      <c r="BN70" s="31" t="str">
        <f>IF(Aanbod!D85&gt;"",IF($BL$203&gt;0,$BK$1/$BL$203*BL70,0)," ")</f>
        <v xml:space="preserve"> </v>
      </c>
      <c r="BO70" s="29" t="str">
        <f>IF(Aanbod!D85&gt;"",IF(BM70&gt;0,BN70/BM70," ")," ")</f>
        <v xml:space="preserve"> </v>
      </c>
      <c r="BQ70" s="26"/>
      <c r="BR70" s="30"/>
      <c r="BS70" s="31" t="str">
        <f>IF(Aanbod!D85&gt;"",IF(EXACT(AK70,0),IF(EXACT(Aanbod!D85, "pB"),Berekening!B70,IF(EXACT(Aanbod!D85, "Gvg"),Berekening!B70,IF(EXACT(Aanbod!D85, "Gvg-A"),Berekening!B70,IF(EXACT(Aanbod!D85, "Gvg-B"),Berekening!B70,0)))),0)," ")</f>
        <v xml:space="preserve"> </v>
      </c>
      <c r="BT70" s="31" t="str">
        <f>IF(Aanbod!D85&gt;"",IF(EXACT(AK70,0),IF(EXACT(Aanbod!D85, "pB"),Aanbod!E85,IF(EXACT(Aanbod!D85, "Gvg"),Aanbod!E85,IF(EXACT(Aanbod!D85, "Gvg-A"),Aanbod!E85,IF(EXACT(Aanbod!D85, "Gvg-B"),Aanbod!E85,0)))),0)," ")</f>
        <v xml:space="preserve"> </v>
      </c>
      <c r="BU70" s="31" t="str">
        <f>IF(Aanbod!D85&gt;"",IF($BS$203&gt;0,$BR$1/$BS$203*BS70,0)," ")</f>
        <v xml:space="preserve"> </v>
      </c>
      <c r="BV70" s="29" t="str">
        <f>IF(Aanbod!D85&gt;"",IF(BT70&gt;0,BU70/BT70," ")," ")</f>
        <v xml:space="preserve"> </v>
      </c>
      <c r="BX70" s="34" t="str">
        <f>IF(Aanbod!D85&gt;"",AI70-AK70+BB70+BH70+BN70+BU70," ")</f>
        <v xml:space="preserve"> </v>
      </c>
      <c r="BY70" s="35" t="str">
        <f>IF(Aanbod!D85&gt;"",IF((BX70-AF70)&gt;0,0,(BX70-AF70))," ")</f>
        <v xml:space="preserve"> </v>
      </c>
      <c r="BZ70" s="35" t="str">
        <f>IF(Aanbod!D85&gt;"",IF((BX70-AF70)&gt;0,(BX70-AF70),0)," ")</f>
        <v xml:space="preserve"> </v>
      </c>
      <c r="CA70" s="35" t="str">
        <f>IF(Aanbod!D85&gt;"",IF(BZ70&gt;0,(Berekening!H70+BB70)/BX70*BZ70,0)," ")</f>
        <v xml:space="preserve"> </v>
      </c>
      <c r="CB70" s="35" t="str">
        <f>IF(Aanbod!D85&gt;"",IF(BZ70&gt;0,(Berekening!N70+BH70)/BX70*BZ70,0)," ")</f>
        <v xml:space="preserve"> </v>
      </c>
      <c r="CC70" s="35" t="str">
        <f>IF(Aanbod!D85&gt;"",IF(BZ70&gt;0,(Berekening!T70+BN70)/BX70*BZ70,0)," ")</f>
        <v xml:space="preserve"> </v>
      </c>
      <c r="CD70" s="33" t="str">
        <f>IF(Aanbod!D85&gt;"",IF(BZ70&gt;0,Berekening!AA70/BX70*BZ70,0)," ")</f>
        <v xml:space="preserve"> </v>
      </c>
      <c r="CE70" s="35"/>
      <c r="CM70" s="36"/>
      <c r="CN70" s="5"/>
      <c r="CO70" s="5" t="str">
        <f>IF(Aanbod!D85&gt;"",IF(EXACT(BZ70,0),IF(EXACT(AK70,0),IF(EXACT(AE70, "pA"),AH70,IF(EXACT(AE70, "Gvg-A"),AH70,IF(EXACT(AE70, "Gvg"),AH70,0))),0),0)," ")</f>
        <v xml:space="preserve"> </v>
      </c>
      <c r="CP70" s="5" t="str">
        <f>IF(Aanbod!D85&gt;"",IF(EXACT(BZ70,0),IF(EXACT(AK70,0),IF(EXACT(AE70, "pA"),AF70,IF(EXACT(AE70, "Gvg-A"),AF70,IF(EXACT(AE70, "Gvg"),AF70,0))),0),0)," ")</f>
        <v xml:space="preserve"> </v>
      </c>
      <c r="CQ70" s="5" t="str">
        <f>IF(Aanbod!D85&gt;"",IF($CO$203&gt;0,$CN$1/$CO$203*CO70,0)," ")</f>
        <v xml:space="preserve"> </v>
      </c>
      <c r="CR70" s="29" t="str">
        <f>IF(Aanbod!D85&gt;"",IF(CP70&gt;0,CQ70/CP70," ")," ")</f>
        <v xml:space="preserve"> </v>
      </c>
      <c r="CS70" s="5"/>
      <c r="CT70" s="5"/>
      <c r="CU70" s="5" t="str">
        <f>IF(Aanbod!D85&gt;"",IF(EXACT(BZ70,0),IF(EXACT(AK70,0),IF(EXACT(AE70, "pB"),AH70,IF(EXACT(AE70, "Gvg-B"),AH70,IF(EXACT(AE70, "Gvg"),AH70,0))),0),0)," ")</f>
        <v xml:space="preserve"> </v>
      </c>
      <c r="CV70" s="5" t="str">
        <f>IF(Aanbod!D85&gt;"",IF(EXACT(BZ70,0),IF(EXACT(AK70,0),IF(EXACT(AE70, "pB"),AF70,IF(EXACT(AE70, "Gvg-B"),AF70,IF(EXACT(AE70, "Gvg"),AF70,0))),0),0)," ")</f>
        <v xml:space="preserve"> </v>
      </c>
      <c r="CW70" s="9" t="str">
        <f>IF(Aanbod!D85&gt;"",IF($CU$203&gt;0,$CT$1/$CU$203*CU70,0)," ")</f>
        <v xml:space="preserve"> </v>
      </c>
      <c r="CX70" s="10" t="str">
        <f>IF(Aanbod!D85&gt;"",IF(CV70&gt;0,CW70/CV70," ")," ")</f>
        <v xml:space="preserve"> </v>
      </c>
      <c r="CY70" s="26"/>
      <c r="CZ70" s="30"/>
      <c r="DA70" s="31" t="str">
        <f>IF(Aanbod!D85&gt;"",IF(EXACT(BZ70,0),IF(EXACT(AK70,0),IF(EXACT(AE70, "pA"),AH70,IF(EXACT(AE70, "Gvg"),AH70,IF(EXACT(AE70, "Gvg-A"),AH70,IF(EXACT(AE70, "Gvg-B"),AH70,0)))),0),0)," ")</f>
        <v xml:space="preserve"> </v>
      </c>
      <c r="DB70" s="31" t="str">
        <f>IF(Aanbod!D85&gt;"",IF(EXACT(BZ70,0),IF(EXACT(AK70,0),IF(EXACT(AE70, "pA"),AF70,IF(EXACT(AE70, "Gvg"),AF70,IF(EXACT(AE70, "Gvg-A"),AF70,IF(EXACT(AE70, "Gvg-B"),AF70,0)))),0),0)," ")</f>
        <v xml:space="preserve"> </v>
      </c>
      <c r="DC70" s="31" t="str">
        <f>IF(Aanbod!D85&gt;"",IF($DA$203&gt;0,$CZ$1/$DA$203*DA70,0)," ")</f>
        <v xml:space="preserve"> </v>
      </c>
      <c r="DD70" s="29" t="str">
        <f>IF(Aanbod!D85&gt;"",IF(DB70&gt;0,DC70/DB70," ")," ")</f>
        <v xml:space="preserve"> </v>
      </c>
      <c r="DF70" s="26"/>
      <c r="DG70" s="30"/>
      <c r="DH70" s="31" t="str">
        <f>IF(Aanbod!D85&gt;"",IF(EXACT(BZ70,0),IF(EXACT(AK70,0),IF(EXACT(AE70, "pB"),AH70,IF(EXACT(AE70, "Gvg"),AH70,IF(EXACT(AE70, "Gvg-A"),AH70,IF(EXACT(AE70, "Gvg-B"),AH70,0)))),0),0)," ")</f>
        <v xml:space="preserve"> </v>
      </c>
      <c r="DI70" s="31" t="str">
        <f>IF(Aanbod!D85&gt;"",IF(EXACT(BZ70,0),IF(EXACT(AK70,0),IF(EXACT(AE70, "pB"),AF70,IF(EXACT(AE70, "Gvg"),AF70,IF(EXACT(AE70, "Gvg-A"),AF70,IF(EXACT(AE70, "Gvg-B"),AF70,0)))),0),0)," ")</f>
        <v xml:space="preserve"> </v>
      </c>
      <c r="DJ70" s="31" t="str">
        <f>IF(Aanbod!D85&gt;"",IF($DH$203&gt;0,$DG$1/$DH$203*DH70,0)," ")</f>
        <v xml:space="preserve"> </v>
      </c>
      <c r="DK70" s="29" t="str">
        <f>IF(Aanbod!D85&gt;"",IF(DI70&gt;0,DJ70/DI70," ")," ")</f>
        <v xml:space="preserve"> </v>
      </c>
      <c r="DM70" s="37" t="str">
        <f>IF(Aanbod!D85&gt;"",BX70-BZ70+CQ70+CW70+DC70+DJ70," ")</f>
        <v xml:space="preserve"> </v>
      </c>
      <c r="DN70" s="35" t="str">
        <f>IF(Aanbod!D85&gt;"",IF((DM70-AF70)&gt;0,(DM70-AF70),0)," ")</f>
        <v xml:space="preserve"> </v>
      </c>
      <c r="DO70" s="35" t="str">
        <f>IF(Aanbod!D85&gt;"",IF(DN70&gt;0,(Berekening!H70+BB70+CQ70)/DM70*DN70,0)," ")</f>
        <v xml:space="preserve"> </v>
      </c>
      <c r="DP70" s="35" t="str">
        <f>IF(Aanbod!D85&gt;"",IF(DN70&gt;0,(Berekening!N70+BH70+CW70)/DM70*DN70,0)," ")</f>
        <v xml:space="preserve"> </v>
      </c>
      <c r="DQ70" s="35" t="str">
        <f>IF(Aanbod!D85&gt;"",IF(DN70&gt;0,(Berekening!T70+BN70+DC70)/DM70*DN70,0)," ")</f>
        <v xml:space="preserve"> </v>
      </c>
      <c r="DR70" s="33" t="str">
        <f>IF(Aanbod!D85&gt;"",IF(DN70&gt;0,(Berekening!AA70+BU70+DJ70)/DM70*DN70,0)," ")</f>
        <v xml:space="preserve"> </v>
      </c>
      <c r="DS70" s="35"/>
      <c r="DT70" s="38" t="str">
        <f>IF(Aanbod!D85&gt;"",ROUND((DM70-DN70),2)," ")</f>
        <v xml:space="preserve"> </v>
      </c>
      <c r="DU70" s="38" t="str">
        <f>IF(Aanbod!D85&gt;"",IF(DT70=C70,0.01,DT70),"")</f>
        <v/>
      </c>
      <c r="DV70" s="39" t="str">
        <f>IF(Aanbod!D85&gt;"",RANK(DU70,$DU$2:$DU$201) + COUNTIF($DU$2:DU70,DU70) -1," ")</f>
        <v xml:space="preserve"> </v>
      </c>
      <c r="DW70" s="35" t="str">
        <f>IF(Aanbod!D85&gt;"",IF($DV$203&lt;0,IF(DV70&lt;=ABS($DV$203),0.01,0),IF(DV70&lt;=ABS($DV$203),-0.01,0))," ")</f>
        <v xml:space="preserve"> </v>
      </c>
      <c r="DX70" s="35"/>
      <c r="DY70" s="28" t="str">
        <f>IF(Aanbod!D85&gt;"",DT70+DW70," ")</f>
        <v xml:space="preserve"> </v>
      </c>
    </row>
    <row r="71" spans="1:129" x14ac:dyDescent="0.25">
      <c r="A71" s="26" t="str">
        <f>Aanbod!A86</f>
        <v/>
      </c>
      <c r="B71" s="27" t="str">
        <f>IF(Aanbod!D86&gt;"",IF(EXACT(Aanbod!F86, "Preferent"),Aanbod!E86*2,IF(EXACT(Aanbod!F86, "Concurrent"),Aanbod!E86,0))," ")</f>
        <v xml:space="preserve"> </v>
      </c>
      <c r="C71" s="28" t="str">
        <f>IF(Aanbod!E86&gt;0,Aanbod!E86," ")</f>
        <v xml:space="preserve"> </v>
      </c>
      <c r="D71" s="5"/>
      <c r="E71" s="5"/>
      <c r="F71" s="5" t="str">
        <f>IF(Aanbod!D86&gt;"",IF(EXACT(Aanbod!D86, "pA"),Berekening!B71,IF(EXACT(Aanbod!D86, "Gvg-A"),Berekening!B71,IF(EXACT(Aanbod!D86, "Gvg"),Berekening!B71,0)))," ")</f>
        <v xml:space="preserve"> </v>
      </c>
      <c r="G71" s="5" t="str">
        <f>IF(Aanbod!D86&gt;"",IF(EXACT(Aanbod!D86, "pA"),Aanbod!E86,IF(EXACT(Aanbod!D86, "Gvg-A"),Aanbod!E86,IF(EXACT(Aanbod!D86, "Gvg"),Aanbod!E86,0)))," ")</f>
        <v xml:space="preserve"> </v>
      </c>
      <c r="H71" s="5" t="str">
        <f>IF(Aanbod!D86&gt;"",IF($F$203&gt;0,$E$1/$F$203*F71,0)," ")</f>
        <v xml:space="preserve"> </v>
      </c>
      <c r="I71" s="29" t="str">
        <f>IF(Aanbod!D86&gt;"",IF(G71&gt;0,H71/G71," ")," ")</f>
        <v xml:space="preserve"> </v>
      </c>
      <c r="J71" s="5"/>
      <c r="K71" s="5"/>
      <c r="L71" s="5" t="str">
        <f>IF(Aanbod!D86&gt;"",IF(EXACT(Aanbod!D86, "pB"),Berekening!B71,IF(EXACT(Aanbod!D86, "Gvg-B"),Berekening!B71,IF(EXACT(Aanbod!D86, "Gvg"),Berekening!B71,0)))," ")</f>
        <v xml:space="preserve"> </v>
      </c>
      <c r="M71" s="5" t="str">
        <f>IF(Aanbod!D86&gt;"",IF(EXACT(Aanbod!D86, "pB"),Aanbod!E86,IF(EXACT(Aanbod!D86, "Gvg-B"),Aanbod!E86,IF(EXACT(Aanbod!D86, "Gvg"),Aanbod!E86,0)))," ")</f>
        <v xml:space="preserve"> </v>
      </c>
      <c r="N71" s="9" t="str">
        <f>IF(Aanbod!D86&gt;"",IF($L$203&gt;0,$K$1/$L$203*L71,0)," ")</f>
        <v xml:space="preserve"> </v>
      </c>
      <c r="O71" s="10" t="str">
        <f>IF(Aanbod!D86&gt;"",IF(M71&gt;0,N71/M71," ")," ")</f>
        <v xml:space="preserve"> </v>
      </c>
      <c r="P71" s="26"/>
      <c r="Q71" s="30"/>
      <c r="R71" s="31" t="str">
        <f>IF(Aanbod!D86&gt;"",IF(EXACT(Aanbod!D86, "pA"),Berekening!B71,IF(EXACT(Aanbod!D86, "Gvg"),Berekening!B71,IF(EXACT(Aanbod!D86, "Gvg-A"),Berekening!B71,IF(EXACT(Aanbod!D86, "Gvg-B"),Berekening!B71,0))))," ")</f>
        <v xml:space="preserve"> </v>
      </c>
      <c r="S71" s="31" t="str">
        <f>IF(Aanbod!D86&gt;"",IF(EXACT(Aanbod!D86, "pA"),Aanbod!E86,IF(EXACT(Aanbod!D86, "Gvg"),Aanbod!E86,IF(EXACT(Aanbod!D86, "Gvg-A"),Aanbod!E86,IF(EXACT(Aanbod!D86, "Gvg-B"),Aanbod!E86,0))))," ")</f>
        <v xml:space="preserve"> </v>
      </c>
      <c r="T71" s="31" t="str">
        <f>IF(Aanbod!D86&gt;"",IF($R$203&gt;0,$Q$1/$R$203*R71,0)," ")</f>
        <v xml:space="preserve"> </v>
      </c>
      <c r="U71" s="29" t="str">
        <f>IF(Aanbod!D86&gt;"",IF(S71&gt;0,T71/S71," ")," ")</f>
        <v xml:space="preserve"> </v>
      </c>
      <c r="W71" s="26"/>
      <c r="X71" s="30"/>
      <c r="Y71" s="31" t="str">
        <f>IF(Aanbod!D86&gt;"",IF(EXACT(Aanbod!D86, "pB"),Berekening!B71,IF(EXACT(Aanbod!D86, "Gvg"),Berekening!B71,IF(EXACT(Aanbod!D86, "Gvg-A"),Berekening!B71,IF(EXACT(Aanbod!D86, "Gvg-B"),Berekening!B71,0))))," ")</f>
        <v xml:space="preserve"> </v>
      </c>
      <c r="Z71" s="31" t="str">
        <f>IF(Aanbod!D86&gt;"",IF(EXACT(Aanbod!D86, "pB"),Aanbod!E86,IF(EXACT(Aanbod!D86, "Gvg"),Aanbod!E86,IF(EXACT(Aanbod!D86, "Gvg-A"),Aanbod!E86,IF(EXACT(Aanbod!D86, "Gvg-B"),Aanbod!E86,0))))," ")</f>
        <v xml:space="preserve"> </v>
      </c>
      <c r="AA71" s="31" t="str">
        <f>IF(Aanbod!D86&gt;"",IF($Y$203&gt;0,$X$1/$Y$203*Y71,0)," ")</f>
        <v xml:space="preserve"> </v>
      </c>
      <c r="AB71" s="29" t="str">
        <f>IF(Aanbod!D86&gt;"",IF(Z71&gt;0,AA71/Z71," ")," ")</f>
        <v xml:space="preserve"> </v>
      </c>
      <c r="AC71" s="32"/>
      <c r="AD71" s="26" t="str">
        <f>IF(Aanbod!D86&gt;"",ROW(AE71)-1," ")</f>
        <v xml:space="preserve"> </v>
      </c>
      <c r="AE71" t="str">
        <f>IF(Aanbod!D86&gt;"",Aanbod!D86," ")</f>
        <v xml:space="preserve"> </v>
      </c>
      <c r="AF71" s="9" t="str">
        <f>IF(Aanbod!D86&gt;"",Aanbod!E86," ")</f>
        <v xml:space="preserve"> </v>
      </c>
      <c r="AG71" t="str">
        <f>IF(Aanbod!D86&gt;"",Aanbod!F86," ")</f>
        <v xml:space="preserve"> </v>
      </c>
      <c r="AH71" s="33" t="str">
        <f>IF(Aanbod!D86&gt;"",Berekening!B71," ")</f>
        <v xml:space="preserve"> </v>
      </c>
      <c r="AI71" s="34" t="str">
        <f>IF(Aanbod!D86&gt;"",Berekening!H71+Berekening!N71+Berekening!T71+Berekening!AA71," ")</f>
        <v xml:space="preserve"> </v>
      </c>
      <c r="AJ71" s="35" t="str">
        <f>IF(Aanbod!D86&gt;"",IF((AI71-AF71)&gt;0,0,(AI71-AF71))," ")</f>
        <v xml:space="preserve"> </v>
      </c>
      <c r="AK71" s="35" t="str">
        <f>IF(Aanbod!D86&gt;"",IF((AI71-AF71)&gt;0,(AI71-AF71),0)," ")</f>
        <v xml:space="preserve"> </v>
      </c>
      <c r="AL71" s="35" t="str">
        <f>IF(Aanbod!D86&gt;"",IF(AK71&gt;0,Berekening!H71/AI71*AK71,0)," ")</f>
        <v xml:space="preserve"> </v>
      </c>
      <c r="AM71" s="35" t="str">
        <f>IF(Aanbod!D86&gt;"",IF(AK71&gt;0,Berekening!N71/AI71*AK71,0)," ")</f>
        <v xml:space="preserve"> </v>
      </c>
      <c r="AN71" s="35" t="str">
        <f>IF(Aanbod!D86&gt;"",IF(AK71&gt;0,Berekening!T71/AI71*AK71,0)," ")</f>
        <v xml:space="preserve"> </v>
      </c>
      <c r="AO71" s="33" t="str">
        <f>IF(Aanbod!D86&gt;"",IF(AK71&gt;0,Berekening!AA71/AI71*AK71,0)," ")</f>
        <v xml:space="preserve"> </v>
      </c>
      <c r="AX71" s="36"/>
      <c r="AY71" s="5"/>
      <c r="AZ71" s="5" t="str">
        <f>IF(Aanbod!D86&gt;"",IF(EXACT(AK71,0),IF(EXACT(Aanbod!D86, "pA"),Berekening!B71,IF(EXACT(Aanbod!D86, "Gvg-A"),Berekening!B71,IF(EXACT(Aanbod!D86, "Gvg"),Berekening!B71,0))),0)," ")</f>
        <v xml:space="preserve"> </v>
      </c>
      <c r="BA71" s="5" t="str">
        <f>IF(Aanbod!D86&gt;"",IF(EXACT(AK71,0),IF(EXACT(Aanbod!D86, "pA"),Aanbod!E86,IF(EXACT(Aanbod!D86, "Gvg-A"),Aanbod!E86,IF(EXACT(Aanbod!D86, "Gvg"),Aanbod!E86,0))),0)," ")</f>
        <v xml:space="preserve"> </v>
      </c>
      <c r="BB71" s="5" t="str">
        <f>IF(Aanbod!D86&gt;"",IF($AZ$203&gt;0,$AY$1/$AZ$203*AZ71,0)," ")</f>
        <v xml:space="preserve"> </v>
      </c>
      <c r="BC71" s="29" t="str">
        <f>IF(Aanbod!D86&gt;"",IF(BA71&gt;0,BB71/BA71," ")," ")</f>
        <v xml:space="preserve"> </v>
      </c>
      <c r="BD71" s="5"/>
      <c r="BE71" s="5"/>
      <c r="BF71" s="5" t="str">
        <f>IF(Aanbod!D86&gt;"",IF(EXACT(AK71,0),IF(EXACT(Aanbod!D86, "pB"),Berekening!B71,IF(EXACT(Aanbod!D86, "Gvg-B"),Berekening!B71,IF(EXACT(Aanbod!D86, "Gvg"),Berekening!B71,0))),0)," ")</f>
        <v xml:space="preserve"> </v>
      </c>
      <c r="BG71" s="5" t="str">
        <f>IF(Aanbod!D86&gt;"",IF(EXACT(AK71,0),IF(EXACT(Aanbod!D86, "pB"),Aanbod!E86,IF(EXACT(Aanbod!D86, "Gvg-B"),Aanbod!E86,IF(EXACT(Aanbod!D86, "Gvg"),Aanbod!E86,0))),0)," ")</f>
        <v xml:space="preserve"> </v>
      </c>
      <c r="BH71" s="9" t="str">
        <f>IF(Aanbod!D86&gt;"",IF($BF$203&gt;0,$BE$1/$BF$203*BF71,0)," ")</f>
        <v xml:space="preserve"> </v>
      </c>
      <c r="BI71" s="10" t="str">
        <f>IF(Aanbod!D86&gt;"",IF(BG71&gt;0,BH71/BG71," ")," ")</f>
        <v xml:space="preserve"> </v>
      </c>
      <c r="BJ71" s="26"/>
      <c r="BK71" s="30"/>
      <c r="BL71" s="31" t="str">
        <f>IF(Aanbod!D86&gt;"",IF(EXACT(AK71,0),IF(EXACT(Aanbod!D86, "pA"),Berekening!B71,IF(EXACT(Aanbod!D86, "Gvg"),Berekening!B71,IF(EXACT(Aanbod!D86, "Gvg-A"),Berekening!B71,IF(EXACT(Aanbod!D86, "Gvg-B"),Berekening!B71,0)))),0)," ")</f>
        <v xml:space="preserve"> </v>
      </c>
      <c r="BM71" s="31" t="str">
        <f>IF(Aanbod!D86&gt;"",IF(EXACT(AK71,0),IF(EXACT(Aanbod!D86, "pA"),Aanbod!E86,IF(EXACT(Aanbod!D86, "Gvg"),Aanbod!E86,IF(EXACT(Aanbod!D86, "Gvg-A"),Aanbod!E86,IF(EXACT(Aanbod!D86, "Gvg-B"),Aanbod!E86,0)))),0)," ")</f>
        <v xml:space="preserve"> </v>
      </c>
      <c r="BN71" s="31" t="str">
        <f>IF(Aanbod!D86&gt;"",IF($BL$203&gt;0,$BK$1/$BL$203*BL71,0)," ")</f>
        <v xml:space="preserve"> </v>
      </c>
      <c r="BO71" s="29" t="str">
        <f>IF(Aanbod!D86&gt;"",IF(BM71&gt;0,BN71/BM71," ")," ")</f>
        <v xml:space="preserve"> </v>
      </c>
      <c r="BQ71" s="26"/>
      <c r="BR71" s="30"/>
      <c r="BS71" s="31" t="str">
        <f>IF(Aanbod!D86&gt;"",IF(EXACT(AK71,0),IF(EXACT(Aanbod!D86, "pB"),Berekening!B71,IF(EXACT(Aanbod!D86, "Gvg"),Berekening!B71,IF(EXACT(Aanbod!D86, "Gvg-A"),Berekening!B71,IF(EXACT(Aanbod!D86, "Gvg-B"),Berekening!B71,0)))),0)," ")</f>
        <v xml:space="preserve"> </v>
      </c>
      <c r="BT71" s="31" t="str">
        <f>IF(Aanbod!D86&gt;"",IF(EXACT(AK71,0),IF(EXACT(Aanbod!D86, "pB"),Aanbod!E86,IF(EXACT(Aanbod!D86, "Gvg"),Aanbod!E86,IF(EXACT(Aanbod!D86, "Gvg-A"),Aanbod!E86,IF(EXACT(Aanbod!D86, "Gvg-B"),Aanbod!E86,0)))),0)," ")</f>
        <v xml:space="preserve"> </v>
      </c>
      <c r="BU71" s="31" t="str">
        <f>IF(Aanbod!D86&gt;"",IF($BS$203&gt;0,$BR$1/$BS$203*BS71,0)," ")</f>
        <v xml:space="preserve"> </v>
      </c>
      <c r="BV71" s="29" t="str">
        <f>IF(Aanbod!D86&gt;"",IF(BT71&gt;0,BU71/BT71," ")," ")</f>
        <v xml:space="preserve"> </v>
      </c>
      <c r="BX71" s="34" t="str">
        <f>IF(Aanbod!D86&gt;"",AI71-AK71+BB71+BH71+BN71+BU71," ")</f>
        <v xml:space="preserve"> </v>
      </c>
      <c r="BY71" s="35" t="str">
        <f>IF(Aanbod!D86&gt;"",IF((BX71-AF71)&gt;0,0,(BX71-AF71))," ")</f>
        <v xml:space="preserve"> </v>
      </c>
      <c r="BZ71" s="35" t="str">
        <f>IF(Aanbod!D86&gt;"",IF((BX71-AF71)&gt;0,(BX71-AF71),0)," ")</f>
        <v xml:space="preserve"> </v>
      </c>
      <c r="CA71" s="35" t="str">
        <f>IF(Aanbod!D86&gt;"",IF(BZ71&gt;0,(Berekening!H71+BB71)/BX71*BZ71,0)," ")</f>
        <v xml:space="preserve"> </v>
      </c>
      <c r="CB71" s="35" t="str">
        <f>IF(Aanbod!D86&gt;"",IF(BZ71&gt;0,(Berekening!N71+BH71)/BX71*BZ71,0)," ")</f>
        <v xml:space="preserve"> </v>
      </c>
      <c r="CC71" s="35" t="str">
        <f>IF(Aanbod!D86&gt;"",IF(BZ71&gt;0,(Berekening!T71+BN71)/BX71*BZ71,0)," ")</f>
        <v xml:space="preserve"> </v>
      </c>
      <c r="CD71" s="33" t="str">
        <f>IF(Aanbod!D86&gt;"",IF(BZ71&gt;0,Berekening!AA71/BX71*BZ71,0)," ")</f>
        <v xml:space="preserve"> </v>
      </c>
      <c r="CE71" s="35"/>
      <c r="CM71" s="36"/>
      <c r="CN71" s="5"/>
      <c r="CO71" s="5" t="str">
        <f>IF(Aanbod!D86&gt;"",IF(EXACT(BZ71,0),IF(EXACT(AK71,0),IF(EXACT(AE71, "pA"),AH71,IF(EXACT(AE71, "Gvg-A"),AH71,IF(EXACT(AE71, "Gvg"),AH71,0))),0),0)," ")</f>
        <v xml:space="preserve"> </v>
      </c>
      <c r="CP71" s="5" t="str">
        <f>IF(Aanbod!D86&gt;"",IF(EXACT(BZ71,0),IF(EXACT(AK71,0),IF(EXACT(AE71, "pA"),AF71,IF(EXACT(AE71, "Gvg-A"),AF71,IF(EXACT(AE71, "Gvg"),AF71,0))),0),0)," ")</f>
        <v xml:space="preserve"> </v>
      </c>
      <c r="CQ71" s="5" t="str">
        <f>IF(Aanbod!D86&gt;"",IF($CO$203&gt;0,$CN$1/$CO$203*CO71,0)," ")</f>
        <v xml:space="preserve"> </v>
      </c>
      <c r="CR71" s="29" t="str">
        <f>IF(Aanbod!D86&gt;"",IF(CP71&gt;0,CQ71/CP71," ")," ")</f>
        <v xml:space="preserve"> </v>
      </c>
      <c r="CS71" s="5"/>
      <c r="CT71" s="5"/>
      <c r="CU71" s="5" t="str">
        <f>IF(Aanbod!D86&gt;"",IF(EXACT(BZ71,0),IF(EXACT(AK71,0),IF(EXACT(AE71, "pB"),AH71,IF(EXACT(AE71, "Gvg-B"),AH71,IF(EXACT(AE71, "Gvg"),AH71,0))),0),0)," ")</f>
        <v xml:space="preserve"> </v>
      </c>
      <c r="CV71" s="5" t="str">
        <f>IF(Aanbod!D86&gt;"",IF(EXACT(BZ71,0),IF(EXACT(AK71,0),IF(EXACT(AE71, "pB"),AF71,IF(EXACT(AE71, "Gvg-B"),AF71,IF(EXACT(AE71, "Gvg"),AF71,0))),0),0)," ")</f>
        <v xml:space="preserve"> </v>
      </c>
      <c r="CW71" s="9" t="str">
        <f>IF(Aanbod!D86&gt;"",IF($CU$203&gt;0,$CT$1/$CU$203*CU71,0)," ")</f>
        <v xml:space="preserve"> </v>
      </c>
      <c r="CX71" s="10" t="str">
        <f>IF(Aanbod!D86&gt;"",IF(CV71&gt;0,CW71/CV71," ")," ")</f>
        <v xml:space="preserve"> </v>
      </c>
      <c r="CY71" s="26"/>
      <c r="CZ71" s="30"/>
      <c r="DA71" s="31" t="str">
        <f>IF(Aanbod!D86&gt;"",IF(EXACT(BZ71,0),IF(EXACT(AK71,0),IF(EXACT(AE71, "pA"),AH71,IF(EXACT(AE71, "Gvg"),AH71,IF(EXACT(AE71, "Gvg-A"),AH71,IF(EXACT(AE71, "Gvg-B"),AH71,0)))),0),0)," ")</f>
        <v xml:space="preserve"> </v>
      </c>
      <c r="DB71" s="31" t="str">
        <f>IF(Aanbod!D86&gt;"",IF(EXACT(BZ71,0),IF(EXACT(AK71,0),IF(EXACT(AE71, "pA"),AF71,IF(EXACT(AE71, "Gvg"),AF71,IF(EXACT(AE71, "Gvg-A"),AF71,IF(EXACT(AE71, "Gvg-B"),AF71,0)))),0),0)," ")</f>
        <v xml:space="preserve"> </v>
      </c>
      <c r="DC71" s="31" t="str">
        <f>IF(Aanbod!D86&gt;"",IF($DA$203&gt;0,$CZ$1/$DA$203*DA71,0)," ")</f>
        <v xml:space="preserve"> </v>
      </c>
      <c r="DD71" s="29" t="str">
        <f>IF(Aanbod!D86&gt;"",IF(DB71&gt;0,DC71/DB71," ")," ")</f>
        <v xml:space="preserve"> </v>
      </c>
      <c r="DF71" s="26"/>
      <c r="DG71" s="30"/>
      <c r="DH71" s="31" t="str">
        <f>IF(Aanbod!D86&gt;"",IF(EXACT(BZ71,0),IF(EXACT(AK71,0),IF(EXACT(AE71, "pB"),AH71,IF(EXACT(AE71, "Gvg"),AH71,IF(EXACT(AE71, "Gvg-A"),AH71,IF(EXACT(AE71, "Gvg-B"),AH71,0)))),0),0)," ")</f>
        <v xml:space="preserve"> </v>
      </c>
      <c r="DI71" s="31" t="str">
        <f>IF(Aanbod!D86&gt;"",IF(EXACT(BZ71,0),IF(EXACT(AK71,0),IF(EXACT(AE71, "pB"),AF71,IF(EXACT(AE71, "Gvg"),AF71,IF(EXACT(AE71, "Gvg-A"),AF71,IF(EXACT(AE71, "Gvg-B"),AF71,0)))),0),0)," ")</f>
        <v xml:space="preserve"> </v>
      </c>
      <c r="DJ71" s="31" t="str">
        <f>IF(Aanbod!D86&gt;"",IF($DH$203&gt;0,$DG$1/$DH$203*DH71,0)," ")</f>
        <v xml:space="preserve"> </v>
      </c>
      <c r="DK71" s="29" t="str">
        <f>IF(Aanbod!D86&gt;"",IF(DI71&gt;0,DJ71/DI71," ")," ")</f>
        <v xml:space="preserve"> </v>
      </c>
      <c r="DM71" s="37" t="str">
        <f>IF(Aanbod!D86&gt;"",BX71-BZ71+CQ71+CW71+DC71+DJ71," ")</f>
        <v xml:space="preserve"> </v>
      </c>
      <c r="DN71" s="35" t="str">
        <f>IF(Aanbod!D86&gt;"",IF((DM71-AF71)&gt;0,(DM71-AF71),0)," ")</f>
        <v xml:space="preserve"> </v>
      </c>
      <c r="DO71" s="35" t="str">
        <f>IF(Aanbod!D86&gt;"",IF(DN71&gt;0,(Berekening!H71+BB71+CQ71)/DM71*DN71,0)," ")</f>
        <v xml:space="preserve"> </v>
      </c>
      <c r="DP71" s="35" t="str">
        <f>IF(Aanbod!D86&gt;"",IF(DN71&gt;0,(Berekening!N71+BH71+CW71)/DM71*DN71,0)," ")</f>
        <v xml:space="preserve"> </v>
      </c>
      <c r="DQ71" s="35" t="str">
        <f>IF(Aanbod!D86&gt;"",IF(DN71&gt;0,(Berekening!T71+BN71+DC71)/DM71*DN71,0)," ")</f>
        <v xml:space="preserve"> </v>
      </c>
      <c r="DR71" s="33" t="str">
        <f>IF(Aanbod!D86&gt;"",IF(DN71&gt;0,(Berekening!AA71+BU71+DJ71)/DM71*DN71,0)," ")</f>
        <v xml:space="preserve"> </v>
      </c>
      <c r="DS71" s="35"/>
      <c r="DT71" s="38" t="str">
        <f>IF(Aanbod!D86&gt;"",ROUND((DM71-DN71),2)," ")</f>
        <v xml:space="preserve"> </v>
      </c>
      <c r="DU71" s="38" t="str">
        <f>IF(Aanbod!D86&gt;"",IF(DT71=C71,0.01,DT71),"")</f>
        <v/>
      </c>
      <c r="DV71" s="39" t="str">
        <f>IF(Aanbod!D86&gt;"",RANK(DU71,$DU$2:$DU$201) + COUNTIF($DU$2:DU71,DU71) -1," ")</f>
        <v xml:space="preserve"> </v>
      </c>
      <c r="DW71" s="35" t="str">
        <f>IF(Aanbod!D86&gt;"",IF($DV$203&lt;0,IF(DV71&lt;=ABS($DV$203),0.01,0),IF(DV71&lt;=ABS($DV$203),-0.01,0))," ")</f>
        <v xml:space="preserve"> </v>
      </c>
      <c r="DX71" s="35"/>
      <c r="DY71" s="28" t="str">
        <f>IF(Aanbod!D86&gt;"",DT71+DW71," ")</f>
        <v xml:space="preserve"> </v>
      </c>
    </row>
    <row r="72" spans="1:129" x14ac:dyDescent="0.25">
      <c r="A72" s="26" t="str">
        <f>Aanbod!A87</f>
        <v/>
      </c>
      <c r="B72" s="27" t="str">
        <f>IF(Aanbod!D87&gt;"",IF(EXACT(Aanbod!F87, "Preferent"),Aanbod!E87*2,IF(EXACT(Aanbod!F87, "Concurrent"),Aanbod!E87,0))," ")</f>
        <v xml:space="preserve"> </v>
      </c>
      <c r="C72" s="28" t="str">
        <f>IF(Aanbod!E87&gt;0,Aanbod!E87," ")</f>
        <v xml:space="preserve"> </v>
      </c>
      <c r="D72" s="5"/>
      <c r="E72" s="5"/>
      <c r="F72" s="5" t="str">
        <f>IF(Aanbod!D87&gt;"",IF(EXACT(Aanbod!D87, "pA"),Berekening!B72,IF(EXACT(Aanbod!D87, "Gvg-A"),Berekening!B72,IF(EXACT(Aanbod!D87, "Gvg"),Berekening!B72,0)))," ")</f>
        <v xml:space="preserve"> </v>
      </c>
      <c r="G72" s="5" t="str">
        <f>IF(Aanbod!D87&gt;"",IF(EXACT(Aanbod!D87, "pA"),Aanbod!E87,IF(EXACT(Aanbod!D87, "Gvg-A"),Aanbod!E87,IF(EXACT(Aanbod!D87, "Gvg"),Aanbod!E87,0)))," ")</f>
        <v xml:space="preserve"> </v>
      </c>
      <c r="H72" s="5" t="str">
        <f>IF(Aanbod!D87&gt;"",IF($F$203&gt;0,$E$1/$F$203*F72,0)," ")</f>
        <v xml:space="preserve"> </v>
      </c>
      <c r="I72" s="29" t="str">
        <f>IF(Aanbod!D87&gt;"",IF(G72&gt;0,H72/G72," ")," ")</f>
        <v xml:space="preserve"> </v>
      </c>
      <c r="J72" s="5"/>
      <c r="K72" s="5"/>
      <c r="L72" s="5" t="str">
        <f>IF(Aanbod!D87&gt;"",IF(EXACT(Aanbod!D87, "pB"),Berekening!B72,IF(EXACT(Aanbod!D87, "Gvg-B"),Berekening!B72,IF(EXACT(Aanbod!D87, "Gvg"),Berekening!B72,0)))," ")</f>
        <v xml:space="preserve"> </v>
      </c>
      <c r="M72" s="5" t="str">
        <f>IF(Aanbod!D87&gt;"",IF(EXACT(Aanbod!D87, "pB"),Aanbod!E87,IF(EXACT(Aanbod!D87, "Gvg-B"),Aanbod!E87,IF(EXACT(Aanbod!D87, "Gvg"),Aanbod!E87,0)))," ")</f>
        <v xml:space="preserve"> </v>
      </c>
      <c r="N72" s="9" t="str">
        <f>IF(Aanbod!D87&gt;"",IF($L$203&gt;0,$K$1/$L$203*L72,0)," ")</f>
        <v xml:space="preserve"> </v>
      </c>
      <c r="O72" s="10" t="str">
        <f>IF(Aanbod!D87&gt;"",IF(M72&gt;0,N72/M72," ")," ")</f>
        <v xml:space="preserve"> </v>
      </c>
      <c r="P72" s="26"/>
      <c r="Q72" s="30"/>
      <c r="R72" s="31" t="str">
        <f>IF(Aanbod!D87&gt;"",IF(EXACT(Aanbod!D87, "pA"),Berekening!B72,IF(EXACT(Aanbod!D87, "Gvg"),Berekening!B72,IF(EXACT(Aanbod!D87, "Gvg-A"),Berekening!B72,IF(EXACT(Aanbod!D87, "Gvg-B"),Berekening!B72,0))))," ")</f>
        <v xml:space="preserve"> </v>
      </c>
      <c r="S72" s="31" t="str">
        <f>IF(Aanbod!D87&gt;"",IF(EXACT(Aanbod!D87, "pA"),Aanbod!E87,IF(EXACT(Aanbod!D87, "Gvg"),Aanbod!E87,IF(EXACT(Aanbod!D87, "Gvg-A"),Aanbod!E87,IF(EXACT(Aanbod!D87, "Gvg-B"),Aanbod!E87,0))))," ")</f>
        <v xml:space="preserve"> </v>
      </c>
      <c r="T72" s="31" t="str">
        <f>IF(Aanbod!D87&gt;"",IF($R$203&gt;0,$Q$1/$R$203*R72,0)," ")</f>
        <v xml:space="preserve"> </v>
      </c>
      <c r="U72" s="29" t="str">
        <f>IF(Aanbod!D87&gt;"",IF(S72&gt;0,T72/S72," ")," ")</f>
        <v xml:space="preserve"> </v>
      </c>
      <c r="W72" s="26"/>
      <c r="X72" s="30"/>
      <c r="Y72" s="31" t="str">
        <f>IF(Aanbod!D87&gt;"",IF(EXACT(Aanbod!D87, "pB"),Berekening!B72,IF(EXACT(Aanbod!D87, "Gvg"),Berekening!B72,IF(EXACT(Aanbod!D87, "Gvg-A"),Berekening!B72,IF(EXACT(Aanbod!D87, "Gvg-B"),Berekening!B72,0))))," ")</f>
        <v xml:space="preserve"> </v>
      </c>
      <c r="Z72" s="31" t="str">
        <f>IF(Aanbod!D87&gt;"",IF(EXACT(Aanbod!D87, "pB"),Aanbod!E87,IF(EXACT(Aanbod!D87, "Gvg"),Aanbod!E87,IF(EXACT(Aanbod!D87, "Gvg-A"),Aanbod!E87,IF(EXACT(Aanbod!D87, "Gvg-B"),Aanbod!E87,0))))," ")</f>
        <v xml:space="preserve"> </v>
      </c>
      <c r="AA72" s="31" t="str">
        <f>IF(Aanbod!D87&gt;"",IF($Y$203&gt;0,$X$1/$Y$203*Y72,0)," ")</f>
        <v xml:space="preserve"> </v>
      </c>
      <c r="AB72" s="29" t="str">
        <f>IF(Aanbod!D87&gt;"",IF(Z72&gt;0,AA72/Z72," ")," ")</f>
        <v xml:space="preserve"> </v>
      </c>
      <c r="AC72" s="32"/>
      <c r="AD72" s="26" t="str">
        <f>IF(Aanbod!D87&gt;"",ROW(AE72)-1," ")</f>
        <v xml:space="preserve"> </v>
      </c>
      <c r="AE72" t="str">
        <f>IF(Aanbod!D87&gt;"",Aanbod!D87," ")</f>
        <v xml:space="preserve"> </v>
      </c>
      <c r="AF72" s="9" t="str">
        <f>IF(Aanbod!D87&gt;"",Aanbod!E87," ")</f>
        <v xml:space="preserve"> </v>
      </c>
      <c r="AG72" t="str">
        <f>IF(Aanbod!D87&gt;"",Aanbod!F87," ")</f>
        <v xml:space="preserve"> </v>
      </c>
      <c r="AH72" s="33" t="str">
        <f>IF(Aanbod!D87&gt;"",Berekening!B72," ")</f>
        <v xml:space="preserve"> </v>
      </c>
      <c r="AI72" s="34" t="str">
        <f>IF(Aanbod!D87&gt;"",Berekening!H72+Berekening!N72+Berekening!T72+Berekening!AA72," ")</f>
        <v xml:space="preserve"> </v>
      </c>
      <c r="AJ72" s="35" t="str">
        <f>IF(Aanbod!D87&gt;"",IF((AI72-AF72)&gt;0,0,(AI72-AF72))," ")</f>
        <v xml:space="preserve"> </v>
      </c>
      <c r="AK72" s="35" t="str">
        <f>IF(Aanbod!D87&gt;"",IF((AI72-AF72)&gt;0,(AI72-AF72),0)," ")</f>
        <v xml:space="preserve"> </v>
      </c>
      <c r="AL72" s="35" t="str">
        <f>IF(Aanbod!D87&gt;"",IF(AK72&gt;0,Berekening!H72/AI72*AK72,0)," ")</f>
        <v xml:space="preserve"> </v>
      </c>
      <c r="AM72" s="35" t="str">
        <f>IF(Aanbod!D87&gt;"",IF(AK72&gt;0,Berekening!N72/AI72*AK72,0)," ")</f>
        <v xml:space="preserve"> </v>
      </c>
      <c r="AN72" s="35" t="str">
        <f>IF(Aanbod!D87&gt;"",IF(AK72&gt;0,Berekening!T72/AI72*AK72,0)," ")</f>
        <v xml:space="preserve"> </v>
      </c>
      <c r="AO72" s="33" t="str">
        <f>IF(Aanbod!D87&gt;"",IF(AK72&gt;0,Berekening!AA72/AI72*AK72,0)," ")</f>
        <v xml:space="preserve"> </v>
      </c>
      <c r="AX72" s="36"/>
      <c r="AY72" s="5"/>
      <c r="AZ72" s="5" t="str">
        <f>IF(Aanbod!D87&gt;"",IF(EXACT(AK72,0),IF(EXACT(Aanbod!D87, "pA"),Berekening!B72,IF(EXACT(Aanbod!D87, "Gvg-A"),Berekening!B72,IF(EXACT(Aanbod!D87, "Gvg"),Berekening!B72,0))),0)," ")</f>
        <v xml:space="preserve"> </v>
      </c>
      <c r="BA72" s="5" t="str">
        <f>IF(Aanbod!D87&gt;"",IF(EXACT(AK72,0),IF(EXACT(Aanbod!D87, "pA"),Aanbod!E87,IF(EXACT(Aanbod!D87, "Gvg-A"),Aanbod!E87,IF(EXACT(Aanbod!D87, "Gvg"),Aanbod!E87,0))),0)," ")</f>
        <v xml:space="preserve"> </v>
      </c>
      <c r="BB72" s="5" t="str">
        <f>IF(Aanbod!D87&gt;"",IF($AZ$203&gt;0,$AY$1/$AZ$203*AZ72,0)," ")</f>
        <v xml:space="preserve"> </v>
      </c>
      <c r="BC72" s="29" t="str">
        <f>IF(Aanbod!D87&gt;"",IF(BA72&gt;0,BB72/BA72," ")," ")</f>
        <v xml:space="preserve"> </v>
      </c>
      <c r="BD72" s="5"/>
      <c r="BE72" s="5"/>
      <c r="BF72" s="5" t="str">
        <f>IF(Aanbod!D87&gt;"",IF(EXACT(AK72,0),IF(EXACT(Aanbod!D87, "pB"),Berekening!B72,IF(EXACT(Aanbod!D87, "Gvg-B"),Berekening!B72,IF(EXACT(Aanbod!D87, "Gvg"),Berekening!B72,0))),0)," ")</f>
        <v xml:space="preserve"> </v>
      </c>
      <c r="BG72" s="5" t="str">
        <f>IF(Aanbod!D87&gt;"",IF(EXACT(AK72,0),IF(EXACT(Aanbod!D87, "pB"),Aanbod!E87,IF(EXACT(Aanbod!D87, "Gvg-B"),Aanbod!E87,IF(EXACT(Aanbod!D87, "Gvg"),Aanbod!E87,0))),0)," ")</f>
        <v xml:space="preserve"> </v>
      </c>
      <c r="BH72" s="9" t="str">
        <f>IF(Aanbod!D87&gt;"",IF($BF$203&gt;0,$BE$1/$BF$203*BF72,0)," ")</f>
        <v xml:space="preserve"> </v>
      </c>
      <c r="BI72" s="10" t="str">
        <f>IF(Aanbod!D87&gt;"",IF(BG72&gt;0,BH72/BG72," ")," ")</f>
        <v xml:space="preserve"> </v>
      </c>
      <c r="BJ72" s="26"/>
      <c r="BK72" s="30"/>
      <c r="BL72" s="31" t="str">
        <f>IF(Aanbod!D87&gt;"",IF(EXACT(AK72,0),IF(EXACT(Aanbod!D87, "pA"),Berekening!B72,IF(EXACT(Aanbod!D87, "Gvg"),Berekening!B72,IF(EXACT(Aanbod!D87, "Gvg-A"),Berekening!B72,IF(EXACT(Aanbod!D87, "Gvg-B"),Berekening!B72,0)))),0)," ")</f>
        <v xml:space="preserve"> </v>
      </c>
      <c r="BM72" s="31" t="str">
        <f>IF(Aanbod!D87&gt;"",IF(EXACT(AK72,0),IF(EXACT(Aanbod!D87, "pA"),Aanbod!E87,IF(EXACT(Aanbod!D87, "Gvg"),Aanbod!E87,IF(EXACT(Aanbod!D87, "Gvg-A"),Aanbod!E87,IF(EXACT(Aanbod!D87, "Gvg-B"),Aanbod!E87,0)))),0)," ")</f>
        <v xml:space="preserve"> </v>
      </c>
      <c r="BN72" s="31" t="str">
        <f>IF(Aanbod!D87&gt;"",IF($BL$203&gt;0,$BK$1/$BL$203*BL72,0)," ")</f>
        <v xml:space="preserve"> </v>
      </c>
      <c r="BO72" s="29" t="str">
        <f>IF(Aanbod!D87&gt;"",IF(BM72&gt;0,BN72/BM72," ")," ")</f>
        <v xml:space="preserve"> </v>
      </c>
      <c r="BQ72" s="26"/>
      <c r="BR72" s="30"/>
      <c r="BS72" s="31" t="str">
        <f>IF(Aanbod!D87&gt;"",IF(EXACT(AK72,0),IF(EXACT(Aanbod!D87, "pB"),Berekening!B72,IF(EXACT(Aanbod!D87, "Gvg"),Berekening!B72,IF(EXACT(Aanbod!D87, "Gvg-A"),Berekening!B72,IF(EXACT(Aanbod!D87, "Gvg-B"),Berekening!B72,0)))),0)," ")</f>
        <v xml:space="preserve"> </v>
      </c>
      <c r="BT72" s="31" t="str">
        <f>IF(Aanbod!D87&gt;"",IF(EXACT(AK72,0),IF(EXACT(Aanbod!D87, "pB"),Aanbod!E87,IF(EXACT(Aanbod!D87, "Gvg"),Aanbod!E87,IF(EXACT(Aanbod!D87, "Gvg-A"),Aanbod!E87,IF(EXACT(Aanbod!D87, "Gvg-B"),Aanbod!E87,0)))),0)," ")</f>
        <v xml:space="preserve"> </v>
      </c>
      <c r="BU72" s="31" t="str">
        <f>IF(Aanbod!D87&gt;"",IF($BS$203&gt;0,$BR$1/$BS$203*BS72,0)," ")</f>
        <v xml:space="preserve"> </v>
      </c>
      <c r="BV72" s="29" t="str">
        <f>IF(Aanbod!D87&gt;"",IF(BT72&gt;0,BU72/BT72," ")," ")</f>
        <v xml:space="preserve"> </v>
      </c>
      <c r="BX72" s="34" t="str">
        <f>IF(Aanbod!D87&gt;"",AI72-AK72+BB72+BH72+BN72+BU72," ")</f>
        <v xml:space="preserve"> </v>
      </c>
      <c r="BY72" s="35" t="str">
        <f>IF(Aanbod!D87&gt;"",IF((BX72-AF72)&gt;0,0,(BX72-AF72))," ")</f>
        <v xml:space="preserve"> </v>
      </c>
      <c r="BZ72" s="35" t="str">
        <f>IF(Aanbod!D87&gt;"",IF((BX72-AF72)&gt;0,(BX72-AF72),0)," ")</f>
        <v xml:space="preserve"> </v>
      </c>
      <c r="CA72" s="35" t="str">
        <f>IF(Aanbod!D87&gt;"",IF(BZ72&gt;0,(Berekening!H72+BB72)/BX72*BZ72,0)," ")</f>
        <v xml:space="preserve"> </v>
      </c>
      <c r="CB72" s="35" t="str">
        <f>IF(Aanbod!D87&gt;"",IF(BZ72&gt;0,(Berekening!N72+BH72)/BX72*BZ72,0)," ")</f>
        <v xml:space="preserve"> </v>
      </c>
      <c r="CC72" s="35" t="str">
        <f>IF(Aanbod!D87&gt;"",IF(BZ72&gt;0,(Berekening!T72+BN72)/BX72*BZ72,0)," ")</f>
        <v xml:space="preserve"> </v>
      </c>
      <c r="CD72" s="33" t="str">
        <f>IF(Aanbod!D87&gt;"",IF(BZ72&gt;0,Berekening!AA72/BX72*BZ72,0)," ")</f>
        <v xml:space="preserve"> </v>
      </c>
      <c r="CE72" s="35"/>
      <c r="CM72" s="36"/>
      <c r="CN72" s="5"/>
      <c r="CO72" s="5" t="str">
        <f>IF(Aanbod!D87&gt;"",IF(EXACT(BZ72,0),IF(EXACT(AK72,0),IF(EXACT(AE72, "pA"),AH72,IF(EXACT(AE72, "Gvg-A"),AH72,IF(EXACT(AE72, "Gvg"),AH72,0))),0),0)," ")</f>
        <v xml:space="preserve"> </v>
      </c>
      <c r="CP72" s="5" t="str">
        <f>IF(Aanbod!D87&gt;"",IF(EXACT(BZ72,0),IF(EXACT(AK72,0),IF(EXACT(AE72, "pA"),AF72,IF(EXACT(AE72, "Gvg-A"),AF72,IF(EXACT(AE72, "Gvg"),AF72,0))),0),0)," ")</f>
        <v xml:space="preserve"> </v>
      </c>
      <c r="CQ72" s="5" t="str">
        <f>IF(Aanbod!D87&gt;"",IF($CO$203&gt;0,$CN$1/$CO$203*CO72,0)," ")</f>
        <v xml:space="preserve"> </v>
      </c>
      <c r="CR72" s="29" t="str">
        <f>IF(Aanbod!D87&gt;"",IF(CP72&gt;0,CQ72/CP72," ")," ")</f>
        <v xml:space="preserve"> </v>
      </c>
      <c r="CS72" s="5"/>
      <c r="CT72" s="5"/>
      <c r="CU72" s="5" t="str">
        <f>IF(Aanbod!D87&gt;"",IF(EXACT(BZ72,0),IF(EXACT(AK72,0),IF(EXACT(AE72, "pB"),AH72,IF(EXACT(AE72, "Gvg-B"),AH72,IF(EXACT(AE72, "Gvg"),AH72,0))),0),0)," ")</f>
        <v xml:space="preserve"> </v>
      </c>
      <c r="CV72" s="5" t="str">
        <f>IF(Aanbod!D87&gt;"",IF(EXACT(BZ72,0),IF(EXACT(AK72,0),IF(EXACT(AE72, "pB"),AF72,IF(EXACT(AE72, "Gvg-B"),AF72,IF(EXACT(AE72, "Gvg"),AF72,0))),0),0)," ")</f>
        <v xml:space="preserve"> </v>
      </c>
      <c r="CW72" s="9" t="str">
        <f>IF(Aanbod!D87&gt;"",IF($CU$203&gt;0,$CT$1/$CU$203*CU72,0)," ")</f>
        <v xml:space="preserve"> </v>
      </c>
      <c r="CX72" s="10" t="str">
        <f>IF(Aanbod!D87&gt;"",IF(CV72&gt;0,CW72/CV72," ")," ")</f>
        <v xml:space="preserve"> </v>
      </c>
      <c r="CY72" s="26"/>
      <c r="CZ72" s="30"/>
      <c r="DA72" s="31" t="str">
        <f>IF(Aanbod!D87&gt;"",IF(EXACT(BZ72,0),IF(EXACT(AK72,0),IF(EXACT(AE72, "pA"),AH72,IF(EXACT(AE72, "Gvg"),AH72,IF(EXACT(AE72, "Gvg-A"),AH72,IF(EXACT(AE72, "Gvg-B"),AH72,0)))),0),0)," ")</f>
        <v xml:space="preserve"> </v>
      </c>
      <c r="DB72" s="31" t="str">
        <f>IF(Aanbod!D87&gt;"",IF(EXACT(BZ72,0),IF(EXACT(AK72,0),IF(EXACT(AE72, "pA"),AF72,IF(EXACT(AE72, "Gvg"),AF72,IF(EXACT(AE72, "Gvg-A"),AF72,IF(EXACT(AE72, "Gvg-B"),AF72,0)))),0),0)," ")</f>
        <v xml:space="preserve"> </v>
      </c>
      <c r="DC72" s="31" t="str">
        <f>IF(Aanbod!D87&gt;"",IF($DA$203&gt;0,$CZ$1/$DA$203*DA72,0)," ")</f>
        <v xml:space="preserve"> </v>
      </c>
      <c r="DD72" s="29" t="str">
        <f>IF(Aanbod!D87&gt;"",IF(DB72&gt;0,DC72/DB72," ")," ")</f>
        <v xml:space="preserve"> </v>
      </c>
      <c r="DF72" s="26"/>
      <c r="DG72" s="30"/>
      <c r="DH72" s="31" t="str">
        <f>IF(Aanbod!D87&gt;"",IF(EXACT(BZ72,0),IF(EXACT(AK72,0),IF(EXACT(AE72, "pB"),AH72,IF(EXACT(AE72, "Gvg"),AH72,IF(EXACT(AE72, "Gvg-A"),AH72,IF(EXACT(AE72, "Gvg-B"),AH72,0)))),0),0)," ")</f>
        <v xml:space="preserve"> </v>
      </c>
      <c r="DI72" s="31" t="str">
        <f>IF(Aanbod!D87&gt;"",IF(EXACT(BZ72,0),IF(EXACT(AK72,0),IF(EXACT(AE72, "pB"),AF72,IF(EXACT(AE72, "Gvg"),AF72,IF(EXACT(AE72, "Gvg-A"),AF72,IF(EXACT(AE72, "Gvg-B"),AF72,0)))),0),0)," ")</f>
        <v xml:space="preserve"> </v>
      </c>
      <c r="DJ72" s="31" t="str">
        <f>IF(Aanbod!D87&gt;"",IF($DH$203&gt;0,$DG$1/$DH$203*DH72,0)," ")</f>
        <v xml:space="preserve"> </v>
      </c>
      <c r="DK72" s="29" t="str">
        <f>IF(Aanbod!D87&gt;"",IF(DI72&gt;0,DJ72/DI72," ")," ")</f>
        <v xml:space="preserve"> </v>
      </c>
      <c r="DM72" s="37" t="str">
        <f>IF(Aanbod!D87&gt;"",BX72-BZ72+CQ72+CW72+DC72+DJ72," ")</f>
        <v xml:space="preserve"> </v>
      </c>
      <c r="DN72" s="35" t="str">
        <f>IF(Aanbod!D87&gt;"",IF((DM72-AF72)&gt;0,(DM72-AF72),0)," ")</f>
        <v xml:space="preserve"> </v>
      </c>
      <c r="DO72" s="35" t="str">
        <f>IF(Aanbod!D87&gt;"",IF(DN72&gt;0,(Berekening!H72+BB72+CQ72)/DM72*DN72,0)," ")</f>
        <v xml:space="preserve"> </v>
      </c>
      <c r="DP72" s="35" t="str">
        <f>IF(Aanbod!D87&gt;"",IF(DN72&gt;0,(Berekening!N72+BH72+CW72)/DM72*DN72,0)," ")</f>
        <v xml:space="preserve"> </v>
      </c>
      <c r="DQ72" s="35" t="str">
        <f>IF(Aanbod!D87&gt;"",IF(DN72&gt;0,(Berekening!T72+BN72+DC72)/DM72*DN72,0)," ")</f>
        <v xml:space="preserve"> </v>
      </c>
      <c r="DR72" s="33" t="str">
        <f>IF(Aanbod!D87&gt;"",IF(DN72&gt;0,(Berekening!AA72+BU72+DJ72)/DM72*DN72,0)," ")</f>
        <v xml:space="preserve"> </v>
      </c>
      <c r="DS72" s="35"/>
      <c r="DT72" s="38" t="str">
        <f>IF(Aanbod!D87&gt;"",ROUND((DM72-DN72),2)," ")</f>
        <v xml:space="preserve"> </v>
      </c>
      <c r="DU72" s="38" t="str">
        <f>IF(Aanbod!D87&gt;"",IF(DT72=C72,0.01,DT72),"")</f>
        <v/>
      </c>
      <c r="DV72" s="39" t="str">
        <f>IF(Aanbod!D87&gt;"",RANK(DU72,$DU$2:$DU$201) + COUNTIF($DU$2:DU72,DU72) -1," ")</f>
        <v xml:space="preserve"> </v>
      </c>
      <c r="DW72" s="35" t="str">
        <f>IF(Aanbod!D87&gt;"",IF($DV$203&lt;0,IF(DV72&lt;=ABS($DV$203),0.01,0),IF(DV72&lt;=ABS($DV$203),-0.01,0))," ")</f>
        <v xml:space="preserve"> </v>
      </c>
      <c r="DX72" s="35"/>
      <c r="DY72" s="28" t="str">
        <f>IF(Aanbod!D87&gt;"",DT72+DW72," ")</f>
        <v xml:space="preserve"> </v>
      </c>
    </row>
    <row r="73" spans="1:129" x14ac:dyDescent="0.25">
      <c r="A73" s="26" t="str">
        <f>Aanbod!A88</f>
        <v/>
      </c>
      <c r="B73" s="27" t="str">
        <f>IF(Aanbod!D88&gt;"",IF(EXACT(Aanbod!F88, "Preferent"),Aanbod!E88*2,IF(EXACT(Aanbod!F88, "Concurrent"),Aanbod!E88,0))," ")</f>
        <v xml:space="preserve"> </v>
      </c>
      <c r="C73" s="28" t="str">
        <f>IF(Aanbod!E88&gt;0,Aanbod!E88," ")</f>
        <v xml:space="preserve"> </v>
      </c>
      <c r="D73" s="5"/>
      <c r="E73" s="5"/>
      <c r="F73" s="5" t="str">
        <f>IF(Aanbod!D88&gt;"",IF(EXACT(Aanbod!D88, "pA"),Berekening!B73,IF(EXACT(Aanbod!D88, "Gvg-A"),Berekening!B73,IF(EXACT(Aanbod!D88, "Gvg"),Berekening!B73,0)))," ")</f>
        <v xml:space="preserve"> </v>
      </c>
      <c r="G73" s="5" t="str">
        <f>IF(Aanbod!D88&gt;"",IF(EXACT(Aanbod!D88, "pA"),Aanbod!E88,IF(EXACT(Aanbod!D88, "Gvg-A"),Aanbod!E88,IF(EXACT(Aanbod!D88, "Gvg"),Aanbod!E88,0)))," ")</f>
        <v xml:space="preserve"> </v>
      </c>
      <c r="H73" s="5" t="str">
        <f>IF(Aanbod!D88&gt;"",IF($F$203&gt;0,$E$1/$F$203*F73,0)," ")</f>
        <v xml:space="preserve"> </v>
      </c>
      <c r="I73" s="29" t="str">
        <f>IF(Aanbod!D88&gt;"",IF(G73&gt;0,H73/G73," ")," ")</f>
        <v xml:space="preserve"> </v>
      </c>
      <c r="J73" s="5"/>
      <c r="K73" s="5"/>
      <c r="L73" s="5" t="str">
        <f>IF(Aanbod!D88&gt;"",IF(EXACT(Aanbod!D88, "pB"),Berekening!B73,IF(EXACT(Aanbod!D88, "Gvg-B"),Berekening!B73,IF(EXACT(Aanbod!D88, "Gvg"),Berekening!B73,0)))," ")</f>
        <v xml:space="preserve"> </v>
      </c>
      <c r="M73" s="5" t="str">
        <f>IF(Aanbod!D88&gt;"",IF(EXACT(Aanbod!D88, "pB"),Aanbod!E88,IF(EXACT(Aanbod!D88, "Gvg-B"),Aanbod!E88,IF(EXACT(Aanbod!D88, "Gvg"),Aanbod!E88,0)))," ")</f>
        <v xml:space="preserve"> </v>
      </c>
      <c r="N73" s="9" t="str">
        <f>IF(Aanbod!D88&gt;"",IF($L$203&gt;0,$K$1/$L$203*L73,0)," ")</f>
        <v xml:space="preserve"> </v>
      </c>
      <c r="O73" s="10" t="str">
        <f>IF(Aanbod!D88&gt;"",IF(M73&gt;0,N73/M73," ")," ")</f>
        <v xml:space="preserve"> </v>
      </c>
      <c r="P73" s="26"/>
      <c r="Q73" s="30"/>
      <c r="R73" s="31" t="str">
        <f>IF(Aanbod!D88&gt;"",IF(EXACT(Aanbod!D88, "pA"),Berekening!B73,IF(EXACT(Aanbod!D88, "Gvg"),Berekening!B73,IF(EXACT(Aanbod!D88, "Gvg-A"),Berekening!B73,IF(EXACT(Aanbod!D88, "Gvg-B"),Berekening!B73,0))))," ")</f>
        <v xml:space="preserve"> </v>
      </c>
      <c r="S73" s="31" t="str">
        <f>IF(Aanbod!D88&gt;"",IF(EXACT(Aanbod!D88, "pA"),Aanbod!E88,IF(EXACT(Aanbod!D88, "Gvg"),Aanbod!E88,IF(EXACT(Aanbod!D88, "Gvg-A"),Aanbod!E88,IF(EXACT(Aanbod!D88, "Gvg-B"),Aanbod!E88,0))))," ")</f>
        <v xml:space="preserve"> </v>
      </c>
      <c r="T73" s="31" t="str">
        <f>IF(Aanbod!D88&gt;"",IF($R$203&gt;0,$Q$1/$R$203*R73,0)," ")</f>
        <v xml:space="preserve"> </v>
      </c>
      <c r="U73" s="29" t="str">
        <f>IF(Aanbod!D88&gt;"",IF(S73&gt;0,T73/S73," ")," ")</f>
        <v xml:space="preserve"> </v>
      </c>
      <c r="W73" s="26"/>
      <c r="X73" s="30"/>
      <c r="Y73" s="31" t="str">
        <f>IF(Aanbod!D88&gt;"",IF(EXACT(Aanbod!D88, "pB"),Berekening!B73,IF(EXACT(Aanbod!D88, "Gvg"),Berekening!B73,IF(EXACT(Aanbod!D88, "Gvg-A"),Berekening!B73,IF(EXACT(Aanbod!D88, "Gvg-B"),Berekening!B73,0))))," ")</f>
        <v xml:space="preserve"> </v>
      </c>
      <c r="Z73" s="31" t="str">
        <f>IF(Aanbod!D88&gt;"",IF(EXACT(Aanbod!D88, "pB"),Aanbod!E88,IF(EXACT(Aanbod!D88, "Gvg"),Aanbod!E88,IF(EXACT(Aanbod!D88, "Gvg-A"),Aanbod!E88,IF(EXACT(Aanbod!D88, "Gvg-B"),Aanbod!E88,0))))," ")</f>
        <v xml:space="preserve"> </v>
      </c>
      <c r="AA73" s="31" t="str">
        <f>IF(Aanbod!D88&gt;"",IF($Y$203&gt;0,$X$1/$Y$203*Y73,0)," ")</f>
        <v xml:space="preserve"> </v>
      </c>
      <c r="AB73" s="29" t="str">
        <f>IF(Aanbod!D88&gt;"",IF(Z73&gt;0,AA73/Z73," ")," ")</f>
        <v xml:space="preserve"> </v>
      </c>
      <c r="AC73" s="32"/>
      <c r="AD73" s="26" t="str">
        <f>IF(Aanbod!D88&gt;"",ROW(AE73)-1," ")</f>
        <v xml:space="preserve"> </v>
      </c>
      <c r="AE73" t="str">
        <f>IF(Aanbod!D88&gt;"",Aanbod!D88," ")</f>
        <v xml:space="preserve"> </v>
      </c>
      <c r="AF73" s="9" t="str">
        <f>IF(Aanbod!D88&gt;"",Aanbod!E88," ")</f>
        <v xml:space="preserve"> </v>
      </c>
      <c r="AG73" t="str">
        <f>IF(Aanbod!D88&gt;"",Aanbod!F88," ")</f>
        <v xml:space="preserve"> </v>
      </c>
      <c r="AH73" s="33" t="str">
        <f>IF(Aanbod!D88&gt;"",Berekening!B73," ")</f>
        <v xml:space="preserve"> </v>
      </c>
      <c r="AI73" s="34" t="str">
        <f>IF(Aanbod!D88&gt;"",Berekening!H73+Berekening!N73+Berekening!T73+Berekening!AA73," ")</f>
        <v xml:space="preserve"> </v>
      </c>
      <c r="AJ73" s="35" t="str">
        <f>IF(Aanbod!D88&gt;"",IF((AI73-AF73)&gt;0,0,(AI73-AF73))," ")</f>
        <v xml:space="preserve"> </v>
      </c>
      <c r="AK73" s="35" t="str">
        <f>IF(Aanbod!D88&gt;"",IF((AI73-AF73)&gt;0,(AI73-AF73),0)," ")</f>
        <v xml:space="preserve"> </v>
      </c>
      <c r="AL73" s="35" t="str">
        <f>IF(Aanbod!D88&gt;"",IF(AK73&gt;0,Berekening!H73/AI73*AK73,0)," ")</f>
        <v xml:space="preserve"> </v>
      </c>
      <c r="AM73" s="35" t="str">
        <f>IF(Aanbod!D88&gt;"",IF(AK73&gt;0,Berekening!N73/AI73*AK73,0)," ")</f>
        <v xml:space="preserve"> </v>
      </c>
      <c r="AN73" s="35" t="str">
        <f>IF(Aanbod!D88&gt;"",IF(AK73&gt;0,Berekening!T73/AI73*AK73,0)," ")</f>
        <v xml:space="preserve"> </v>
      </c>
      <c r="AO73" s="33" t="str">
        <f>IF(Aanbod!D88&gt;"",IF(AK73&gt;0,Berekening!AA73/AI73*AK73,0)," ")</f>
        <v xml:space="preserve"> </v>
      </c>
      <c r="AX73" s="36"/>
      <c r="AY73" s="5"/>
      <c r="AZ73" s="5" t="str">
        <f>IF(Aanbod!D88&gt;"",IF(EXACT(AK73,0),IF(EXACT(Aanbod!D88, "pA"),Berekening!B73,IF(EXACT(Aanbod!D88, "Gvg-A"),Berekening!B73,IF(EXACT(Aanbod!D88, "Gvg"),Berekening!B73,0))),0)," ")</f>
        <v xml:space="preserve"> </v>
      </c>
      <c r="BA73" s="5" t="str">
        <f>IF(Aanbod!D88&gt;"",IF(EXACT(AK73,0),IF(EXACT(Aanbod!D88, "pA"),Aanbod!E88,IF(EXACT(Aanbod!D88, "Gvg-A"),Aanbod!E88,IF(EXACT(Aanbod!D88, "Gvg"),Aanbod!E88,0))),0)," ")</f>
        <v xml:space="preserve"> </v>
      </c>
      <c r="BB73" s="5" t="str">
        <f>IF(Aanbod!D88&gt;"",IF($AZ$203&gt;0,$AY$1/$AZ$203*AZ73,0)," ")</f>
        <v xml:space="preserve"> </v>
      </c>
      <c r="BC73" s="29" t="str">
        <f>IF(Aanbod!D88&gt;"",IF(BA73&gt;0,BB73/BA73," ")," ")</f>
        <v xml:space="preserve"> </v>
      </c>
      <c r="BD73" s="5"/>
      <c r="BE73" s="5"/>
      <c r="BF73" s="5" t="str">
        <f>IF(Aanbod!D88&gt;"",IF(EXACT(AK73,0),IF(EXACT(Aanbod!D88, "pB"),Berekening!B73,IF(EXACT(Aanbod!D88, "Gvg-B"),Berekening!B73,IF(EXACT(Aanbod!D88, "Gvg"),Berekening!B73,0))),0)," ")</f>
        <v xml:space="preserve"> </v>
      </c>
      <c r="BG73" s="5" t="str">
        <f>IF(Aanbod!D88&gt;"",IF(EXACT(AK73,0),IF(EXACT(Aanbod!D88, "pB"),Aanbod!E88,IF(EXACT(Aanbod!D88, "Gvg-B"),Aanbod!E88,IF(EXACT(Aanbod!D88, "Gvg"),Aanbod!E88,0))),0)," ")</f>
        <v xml:space="preserve"> </v>
      </c>
      <c r="BH73" s="9" t="str">
        <f>IF(Aanbod!D88&gt;"",IF($BF$203&gt;0,$BE$1/$BF$203*BF73,0)," ")</f>
        <v xml:space="preserve"> </v>
      </c>
      <c r="BI73" s="10" t="str">
        <f>IF(Aanbod!D88&gt;"",IF(BG73&gt;0,BH73/BG73," ")," ")</f>
        <v xml:space="preserve"> </v>
      </c>
      <c r="BJ73" s="26"/>
      <c r="BK73" s="30"/>
      <c r="BL73" s="31" t="str">
        <f>IF(Aanbod!D88&gt;"",IF(EXACT(AK73,0),IF(EXACT(Aanbod!D88, "pA"),Berekening!B73,IF(EXACT(Aanbod!D88, "Gvg"),Berekening!B73,IF(EXACT(Aanbod!D88, "Gvg-A"),Berekening!B73,IF(EXACT(Aanbod!D88, "Gvg-B"),Berekening!B73,0)))),0)," ")</f>
        <v xml:space="preserve"> </v>
      </c>
      <c r="BM73" s="31" t="str">
        <f>IF(Aanbod!D88&gt;"",IF(EXACT(AK73,0),IF(EXACT(Aanbod!D88, "pA"),Aanbod!E88,IF(EXACT(Aanbod!D88, "Gvg"),Aanbod!E88,IF(EXACT(Aanbod!D88, "Gvg-A"),Aanbod!E88,IF(EXACT(Aanbod!D88, "Gvg-B"),Aanbod!E88,0)))),0)," ")</f>
        <v xml:space="preserve"> </v>
      </c>
      <c r="BN73" s="31" t="str">
        <f>IF(Aanbod!D88&gt;"",IF($BL$203&gt;0,$BK$1/$BL$203*BL73,0)," ")</f>
        <v xml:space="preserve"> </v>
      </c>
      <c r="BO73" s="29" t="str">
        <f>IF(Aanbod!D88&gt;"",IF(BM73&gt;0,BN73/BM73," ")," ")</f>
        <v xml:space="preserve"> </v>
      </c>
      <c r="BQ73" s="26"/>
      <c r="BR73" s="30"/>
      <c r="BS73" s="31" t="str">
        <f>IF(Aanbod!D88&gt;"",IF(EXACT(AK73,0),IF(EXACT(Aanbod!D88, "pB"),Berekening!B73,IF(EXACT(Aanbod!D88, "Gvg"),Berekening!B73,IF(EXACT(Aanbod!D88, "Gvg-A"),Berekening!B73,IF(EXACT(Aanbod!D88, "Gvg-B"),Berekening!B73,0)))),0)," ")</f>
        <v xml:space="preserve"> </v>
      </c>
      <c r="BT73" s="31" t="str">
        <f>IF(Aanbod!D88&gt;"",IF(EXACT(AK73,0),IF(EXACT(Aanbod!D88, "pB"),Aanbod!E88,IF(EXACT(Aanbod!D88, "Gvg"),Aanbod!E88,IF(EXACT(Aanbod!D88, "Gvg-A"),Aanbod!E88,IF(EXACT(Aanbod!D88, "Gvg-B"),Aanbod!E88,0)))),0)," ")</f>
        <v xml:space="preserve"> </v>
      </c>
      <c r="BU73" s="31" t="str">
        <f>IF(Aanbod!D88&gt;"",IF($BS$203&gt;0,$BR$1/$BS$203*BS73,0)," ")</f>
        <v xml:space="preserve"> </v>
      </c>
      <c r="BV73" s="29" t="str">
        <f>IF(Aanbod!D88&gt;"",IF(BT73&gt;0,BU73/BT73," ")," ")</f>
        <v xml:space="preserve"> </v>
      </c>
      <c r="BX73" s="34" t="str">
        <f>IF(Aanbod!D88&gt;"",AI73-AK73+BB73+BH73+BN73+BU73," ")</f>
        <v xml:space="preserve"> </v>
      </c>
      <c r="BY73" s="35" t="str">
        <f>IF(Aanbod!D88&gt;"",IF((BX73-AF73)&gt;0,0,(BX73-AF73))," ")</f>
        <v xml:space="preserve"> </v>
      </c>
      <c r="BZ73" s="35" t="str">
        <f>IF(Aanbod!D88&gt;"",IF((BX73-AF73)&gt;0,(BX73-AF73),0)," ")</f>
        <v xml:space="preserve"> </v>
      </c>
      <c r="CA73" s="35" t="str">
        <f>IF(Aanbod!D88&gt;"",IF(BZ73&gt;0,(Berekening!H73+BB73)/BX73*BZ73,0)," ")</f>
        <v xml:space="preserve"> </v>
      </c>
      <c r="CB73" s="35" t="str">
        <f>IF(Aanbod!D88&gt;"",IF(BZ73&gt;0,(Berekening!N73+BH73)/BX73*BZ73,0)," ")</f>
        <v xml:space="preserve"> </v>
      </c>
      <c r="CC73" s="35" t="str">
        <f>IF(Aanbod!D88&gt;"",IF(BZ73&gt;0,(Berekening!T73+BN73)/BX73*BZ73,0)," ")</f>
        <v xml:space="preserve"> </v>
      </c>
      <c r="CD73" s="33" t="str">
        <f>IF(Aanbod!D88&gt;"",IF(BZ73&gt;0,Berekening!AA73/BX73*BZ73,0)," ")</f>
        <v xml:space="preserve"> </v>
      </c>
      <c r="CE73" s="35"/>
      <c r="CM73" s="36"/>
      <c r="CN73" s="5"/>
      <c r="CO73" s="5" t="str">
        <f>IF(Aanbod!D88&gt;"",IF(EXACT(BZ73,0),IF(EXACT(AK73,0),IF(EXACT(AE73, "pA"),AH73,IF(EXACT(AE73, "Gvg-A"),AH73,IF(EXACT(AE73, "Gvg"),AH73,0))),0),0)," ")</f>
        <v xml:space="preserve"> </v>
      </c>
      <c r="CP73" s="5" t="str">
        <f>IF(Aanbod!D88&gt;"",IF(EXACT(BZ73,0),IF(EXACT(AK73,0),IF(EXACT(AE73, "pA"),AF73,IF(EXACT(AE73, "Gvg-A"),AF73,IF(EXACT(AE73, "Gvg"),AF73,0))),0),0)," ")</f>
        <v xml:space="preserve"> </v>
      </c>
      <c r="CQ73" s="5" t="str">
        <f>IF(Aanbod!D88&gt;"",IF($CO$203&gt;0,$CN$1/$CO$203*CO73,0)," ")</f>
        <v xml:space="preserve"> </v>
      </c>
      <c r="CR73" s="29" t="str">
        <f>IF(Aanbod!D88&gt;"",IF(CP73&gt;0,CQ73/CP73," ")," ")</f>
        <v xml:space="preserve"> </v>
      </c>
      <c r="CS73" s="5"/>
      <c r="CT73" s="5"/>
      <c r="CU73" s="5" t="str">
        <f>IF(Aanbod!D88&gt;"",IF(EXACT(BZ73,0),IF(EXACT(AK73,0),IF(EXACT(AE73, "pB"),AH73,IF(EXACT(AE73, "Gvg-B"),AH73,IF(EXACT(AE73, "Gvg"),AH73,0))),0),0)," ")</f>
        <v xml:space="preserve"> </v>
      </c>
      <c r="CV73" s="5" t="str">
        <f>IF(Aanbod!D88&gt;"",IF(EXACT(BZ73,0),IF(EXACT(AK73,0),IF(EXACT(AE73, "pB"),AF73,IF(EXACT(AE73, "Gvg-B"),AF73,IF(EXACT(AE73, "Gvg"),AF73,0))),0),0)," ")</f>
        <v xml:space="preserve"> </v>
      </c>
      <c r="CW73" s="9" t="str">
        <f>IF(Aanbod!D88&gt;"",IF($CU$203&gt;0,$CT$1/$CU$203*CU73,0)," ")</f>
        <v xml:space="preserve"> </v>
      </c>
      <c r="CX73" s="10" t="str">
        <f>IF(Aanbod!D88&gt;"",IF(CV73&gt;0,CW73/CV73," ")," ")</f>
        <v xml:space="preserve"> </v>
      </c>
      <c r="CY73" s="26"/>
      <c r="CZ73" s="30"/>
      <c r="DA73" s="31" t="str">
        <f>IF(Aanbod!D88&gt;"",IF(EXACT(BZ73,0),IF(EXACT(AK73,0),IF(EXACT(AE73, "pA"),AH73,IF(EXACT(AE73, "Gvg"),AH73,IF(EXACT(AE73, "Gvg-A"),AH73,IF(EXACT(AE73, "Gvg-B"),AH73,0)))),0),0)," ")</f>
        <v xml:space="preserve"> </v>
      </c>
      <c r="DB73" s="31" t="str">
        <f>IF(Aanbod!D88&gt;"",IF(EXACT(BZ73,0),IF(EXACT(AK73,0),IF(EXACT(AE73, "pA"),AF73,IF(EXACT(AE73, "Gvg"),AF73,IF(EXACT(AE73, "Gvg-A"),AF73,IF(EXACT(AE73, "Gvg-B"),AF73,0)))),0),0)," ")</f>
        <v xml:space="preserve"> </v>
      </c>
      <c r="DC73" s="31" t="str">
        <f>IF(Aanbod!D88&gt;"",IF($DA$203&gt;0,$CZ$1/$DA$203*DA73,0)," ")</f>
        <v xml:space="preserve"> </v>
      </c>
      <c r="DD73" s="29" t="str">
        <f>IF(Aanbod!D88&gt;"",IF(DB73&gt;0,DC73/DB73," ")," ")</f>
        <v xml:space="preserve"> </v>
      </c>
      <c r="DF73" s="26"/>
      <c r="DG73" s="30"/>
      <c r="DH73" s="31" t="str">
        <f>IF(Aanbod!D88&gt;"",IF(EXACT(BZ73,0),IF(EXACT(AK73,0),IF(EXACT(AE73, "pB"),AH73,IF(EXACT(AE73, "Gvg"),AH73,IF(EXACT(AE73, "Gvg-A"),AH73,IF(EXACT(AE73, "Gvg-B"),AH73,0)))),0),0)," ")</f>
        <v xml:space="preserve"> </v>
      </c>
      <c r="DI73" s="31" t="str">
        <f>IF(Aanbod!D88&gt;"",IF(EXACT(BZ73,0),IF(EXACT(AK73,0),IF(EXACT(AE73, "pB"),AF73,IF(EXACT(AE73, "Gvg"),AF73,IF(EXACT(AE73, "Gvg-A"),AF73,IF(EXACT(AE73, "Gvg-B"),AF73,0)))),0),0)," ")</f>
        <v xml:space="preserve"> </v>
      </c>
      <c r="DJ73" s="31" t="str">
        <f>IF(Aanbod!D88&gt;"",IF($DH$203&gt;0,$DG$1/$DH$203*DH73,0)," ")</f>
        <v xml:space="preserve"> </v>
      </c>
      <c r="DK73" s="29" t="str">
        <f>IF(Aanbod!D88&gt;"",IF(DI73&gt;0,DJ73/DI73," ")," ")</f>
        <v xml:space="preserve"> </v>
      </c>
      <c r="DM73" s="37" t="str">
        <f>IF(Aanbod!D88&gt;"",BX73-BZ73+CQ73+CW73+DC73+DJ73," ")</f>
        <v xml:space="preserve"> </v>
      </c>
      <c r="DN73" s="35" t="str">
        <f>IF(Aanbod!D88&gt;"",IF((DM73-AF73)&gt;0,(DM73-AF73),0)," ")</f>
        <v xml:space="preserve"> </v>
      </c>
      <c r="DO73" s="35" t="str">
        <f>IF(Aanbod!D88&gt;"",IF(DN73&gt;0,(Berekening!H73+BB73+CQ73)/DM73*DN73,0)," ")</f>
        <v xml:space="preserve"> </v>
      </c>
      <c r="DP73" s="35" t="str">
        <f>IF(Aanbod!D88&gt;"",IF(DN73&gt;0,(Berekening!N73+BH73+CW73)/DM73*DN73,0)," ")</f>
        <v xml:space="preserve"> </v>
      </c>
      <c r="DQ73" s="35" t="str">
        <f>IF(Aanbod!D88&gt;"",IF(DN73&gt;0,(Berekening!T73+BN73+DC73)/DM73*DN73,0)," ")</f>
        <v xml:space="preserve"> </v>
      </c>
      <c r="DR73" s="33" t="str">
        <f>IF(Aanbod!D88&gt;"",IF(DN73&gt;0,(Berekening!AA73+BU73+DJ73)/DM73*DN73,0)," ")</f>
        <v xml:space="preserve"> </v>
      </c>
      <c r="DS73" s="35"/>
      <c r="DT73" s="38" t="str">
        <f>IF(Aanbod!D88&gt;"",ROUND((DM73-DN73),2)," ")</f>
        <v xml:space="preserve"> </v>
      </c>
      <c r="DU73" s="38" t="str">
        <f>IF(Aanbod!D88&gt;"",IF(DT73=C73,0.01,DT73),"")</f>
        <v/>
      </c>
      <c r="DV73" s="39" t="str">
        <f>IF(Aanbod!D88&gt;"",RANK(DU73,$DU$2:$DU$201) + COUNTIF($DU$2:DU73,DU73) -1," ")</f>
        <v xml:space="preserve"> </v>
      </c>
      <c r="DW73" s="35" t="str">
        <f>IF(Aanbod!D88&gt;"",IF($DV$203&lt;0,IF(DV73&lt;=ABS($DV$203),0.01,0),IF(DV73&lt;=ABS($DV$203),-0.01,0))," ")</f>
        <v xml:space="preserve"> </v>
      </c>
      <c r="DX73" s="35"/>
      <c r="DY73" s="28" t="str">
        <f>IF(Aanbod!D88&gt;"",DT73+DW73," ")</f>
        <v xml:space="preserve"> </v>
      </c>
    </row>
    <row r="74" spans="1:129" x14ac:dyDescent="0.25">
      <c r="A74" s="26" t="str">
        <f>Aanbod!A89</f>
        <v/>
      </c>
      <c r="B74" s="27" t="str">
        <f>IF(Aanbod!D89&gt;"",IF(EXACT(Aanbod!F89, "Preferent"),Aanbod!E89*2,IF(EXACT(Aanbod!F89, "Concurrent"),Aanbod!E89,0))," ")</f>
        <v xml:space="preserve"> </v>
      </c>
      <c r="C74" s="28" t="str">
        <f>IF(Aanbod!E89&gt;0,Aanbod!E89," ")</f>
        <v xml:space="preserve"> </v>
      </c>
      <c r="D74" s="5"/>
      <c r="E74" s="5"/>
      <c r="F74" s="5" t="str">
        <f>IF(Aanbod!D89&gt;"",IF(EXACT(Aanbod!D89, "pA"),Berekening!B74,IF(EXACT(Aanbod!D89, "Gvg-A"),Berekening!B74,IF(EXACT(Aanbod!D89, "Gvg"),Berekening!B74,0)))," ")</f>
        <v xml:space="preserve"> </v>
      </c>
      <c r="G74" s="5" t="str">
        <f>IF(Aanbod!D89&gt;"",IF(EXACT(Aanbod!D89, "pA"),Aanbod!E89,IF(EXACT(Aanbod!D89, "Gvg-A"),Aanbod!E89,IF(EXACT(Aanbod!D89, "Gvg"),Aanbod!E89,0)))," ")</f>
        <v xml:space="preserve"> </v>
      </c>
      <c r="H74" s="5" t="str">
        <f>IF(Aanbod!D89&gt;"",IF($F$203&gt;0,$E$1/$F$203*F74,0)," ")</f>
        <v xml:space="preserve"> </v>
      </c>
      <c r="I74" s="29" t="str">
        <f>IF(Aanbod!D89&gt;"",IF(G74&gt;0,H74/G74," ")," ")</f>
        <v xml:space="preserve"> </v>
      </c>
      <c r="J74" s="5"/>
      <c r="K74" s="5"/>
      <c r="L74" s="5" t="str">
        <f>IF(Aanbod!D89&gt;"",IF(EXACT(Aanbod!D89, "pB"),Berekening!B74,IF(EXACT(Aanbod!D89, "Gvg-B"),Berekening!B74,IF(EXACT(Aanbod!D89, "Gvg"),Berekening!B74,0)))," ")</f>
        <v xml:space="preserve"> </v>
      </c>
      <c r="M74" s="5" t="str">
        <f>IF(Aanbod!D89&gt;"",IF(EXACT(Aanbod!D89, "pB"),Aanbod!E89,IF(EXACT(Aanbod!D89, "Gvg-B"),Aanbod!E89,IF(EXACT(Aanbod!D89, "Gvg"),Aanbod!E89,0)))," ")</f>
        <v xml:space="preserve"> </v>
      </c>
      <c r="N74" s="9" t="str">
        <f>IF(Aanbod!D89&gt;"",IF($L$203&gt;0,$K$1/$L$203*L74,0)," ")</f>
        <v xml:space="preserve"> </v>
      </c>
      <c r="O74" s="10" t="str">
        <f>IF(Aanbod!D89&gt;"",IF(M74&gt;0,N74/M74," ")," ")</f>
        <v xml:space="preserve"> </v>
      </c>
      <c r="P74" s="26"/>
      <c r="Q74" s="30"/>
      <c r="R74" s="31" t="str">
        <f>IF(Aanbod!D89&gt;"",IF(EXACT(Aanbod!D89, "pA"),Berekening!B74,IF(EXACT(Aanbod!D89, "Gvg"),Berekening!B74,IF(EXACT(Aanbod!D89, "Gvg-A"),Berekening!B74,IF(EXACT(Aanbod!D89, "Gvg-B"),Berekening!B74,0))))," ")</f>
        <v xml:space="preserve"> </v>
      </c>
      <c r="S74" s="31" t="str">
        <f>IF(Aanbod!D89&gt;"",IF(EXACT(Aanbod!D89, "pA"),Aanbod!E89,IF(EXACT(Aanbod!D89, "Gvg"),Aanbod!E89,IF(EXACT(Aanbod!D89, "Gvg-A"),Aanbod!E89,IF(EXACT(Aanbod!D89, "Gvg-B"),Aanbod!E89,0))))," ")</f>
        <v xml:space="preserve"> </v>
      </c>
      <c r="T74" s="31" t="str">
        <f>IF(Aanbod!D89&gt;"",IF($R$203&gt;0,$Q$1/$R$203*R74,0)," ")</f>
        <v xml:space="preserve"> </v>
      </c>
      <c r="U74" s="29" t="str">
        <f>IF(Aanbod!D89&gt;"",IF(S74&gt;0,T74/S74," ")," ")</f>
        <v xml:space="preserve"> </v>
      </c>
      <c r="W74" s="26"/>
      <c r="X74" s="30"/>
      <c r="Y74" s="31" t="str">
        <f>IF(Aanbod!D89&gt;"",IF(EXACT(Aanbod!D89, "pB"),Berekening!B74,IF(EXACT(Aanbod!D89, "Gvg"),Berekening!B74,IF(EXACT(Aanbod!D89, "Gvg-A"),Berekening!B74,IF(EXACT(Aanbod!D89, "Gvg-B"),Berekening!B74,0))))," ")</f>
        <v xml:space="preserve"> </v>
      </c>
      <c r="Z74" s="31" t="str">
        <f>IF(Aanbod!D89&gt;"",IF(EXACT(Aanbod!D89, "pB"),Aanbod!E89,IF(EXACT(Aanbod!D89, "Gvg"),Aanbod!E89,IF(EXACT(Aanbod!D89, "Gvg-A"),Aanbod!E89,IF(EXACT(Aanbod!D89, "Gvg-B"),Aanbod!E89,0))))," ")</f>
        <v xml:space="preserve"> </v>
      </c>
      <c r="AA74" s="31" t="str">
        <f>IF(Aanbod!D89&gt;"",IF($Y$203&gt;0,$X$1/$Y$203*Y74,0)," ")</f>
        <v xml:space="preserve"> </v>
      </c>
      <c r="AB74" s="29" t="str">
        <f>IF(Aanbod!D89&gt;"",IF(Z74&gt;0,AA74/Z74," ")," ")</f>
        <v xml:space="preserve"> </v>
      </c>
      <c r="AC74" s="32"/>
      <c r="AD74" s="26" t="str">
        <f>IF(Aanbod!D89&gt;"",ROW(AE74)-1," ")</f>
        <v xml:space="preserve"> </v>
      </c>
      <c r="AE74" t="str">
        <f>IF(Aanbod!D89&gt;"",Aanbod!D89," ")</f>
        <v xml:space="preserve"> </v>
      </c>
      <c r="AF74" s="9" t="str">
        <f>IF(Aanbod!D89&gt;"",Aanbod!E89," ")</f>
        <v xml:space="preserve"> </v>
      </c>
      <c r="AG74" t="str">
        <f>IF(Aanbod!D89&gt;"",Aanbod!F89," ")</f>
        <v xml:space="preserve"> </v>
      </c>
      <c r="AH74" s="33" t="str">
        <f>IF(Aanbod!D89&gt;"",Berekening!B74," ")</f>
        <v xml:space="preserve"> </v>
      </c>
      <c r="AI74" s="34" t="str">
        <f>IF(Aanbod!D89&gt;"",Berekening!H74+Berekening!N74+Berekening!T74+Berekening!AA74," ")</f>
        <v xml:space="preserve"> </v>
      </c>
      <c r="AJ74" s="35" t="str">
        <f>IF(Aanbod!D89&gt;"",IF((AI74-AF74)&gt;0,0,(AI74-AF74))," ")</f>
        <v xml:space="preserve"> </v>
      </c>
      <c r="AK74" s="35" t="str">
        <f>IF(Aanbod!D89&gt;"",IF((AI74-AF74)&gt;0,(AI74-AF74),0)," ")</f>
        <v xml:space="preserve"> </v>
      </c>
      <c r="AL74" s="35" t="str">
        <f>IF(Aanbod!D89&gt;"",IF(AK74&gt;0,Berekening!H74/AI74*AK74,0)," ")</f>
        <v xml:space="preserve"> </v>
      </c>
      <c r="AM74" s="35" t="str">
        <f>IF(Aanbod!D89&gt;"",IF(AK74&gt;0,Berekening!N74/AI74*AK74,0)," ")</f>
        <v xml:space="preserve"> </v>
      </c>
      <c r="AN74" s="35" t="str">
        <f>IF(Aanbod!D89&gt;"",IF(AK74&gt;0,Berekening!T74/AI74*AK74,0)," ")</f>
        <v xml:space="preserve"> </v>
      </c>
      <c r="AO74" s="33" t="str">
        <f>IF(Aanbod!D89&gt;"",IF(AK74&gt;0,Berekening!AA74/AI74*AK74,0)," ")</f>
        <v xml:space="preserve"> </v>
      </c>
      <c r="AX74" s="36"/>
      <c r="AY74" s="5"/>
      <c r="AZ74" s="5" t="str">
        <f>IF(Aanbod!D89&gt;"",IF(EXACT(AK74,0),IF(EXACT(Aanbod!D89, "pA"),Berekening!B74,IF(EXACT(Aanbod!D89, "Gvg-A"),Berekening!B74,IF(EXACT(Aanbod!D89, "Gvg"),Berekening!B74,0))),0)," ")</f>
        <v xml:space="preserve"> </v>
      </c>
      <c r="BA74" s="5" t="str">
        <f>IF(Aanbod!D89&gt;"",IF(EXACT(AK74,0),IF(EXACT(Aanbod!D89, "pA"),Aanbod!E89,IF(EXACT(Aanbod!D89, "Gvg-A"),Aanbod!E89,IF(EXACT(Aanbod!D89, "Gvg"),Aanbod!E89,0))),0)," ")</f>
        <v xml:space="preserve"> </v>
      </c>
      <c r="BB74" s="5" t="str">
        <f>IF(Aanbod!D89&gt;"",IF($AZ$203&gt;0,$AY$1/$AZ$203*AZ74,0)," ")</f>
        <v xml:space="preserve"> </v>
      </c>
      <c r="BC74" s="29" t="str">
        <f>IF(Aanbod!D89&gt;"",IF(BA74&gt;0,BB74/BA74," ")," ")</f>
        <v xml:space="preserve"> </v>
      </c>
      <c r="BD74" s="5"/>
      <c r="BE74" s="5"/>
      <c r="BF74" s="5" t="str">
        <f>IF(Aanbod!D89&gt;"",IF(EXACT(AK74,0),IF(EXACT(Aanbod!D89, "pB"),Berekening!B74,IF(EXACT(Aanbod!D89, "Gvg-B"),Berekening!B74,IF(EXACT(Aanbod!D89, "Gvg"),Berekening!B74,0))),0)," ")</f>
        <v xml:space="preserve"> </v>
      </c>
      <c r="BG74" s="5" t="str">
        <f>IF(Aanbod!D89&gt;"",IF(EXACT(AK74,0),IF(EXACT(Aanbod!D89, "pB"),Aanbod!E89,IF(EXACT(Aanbod!D89, "Gvg-B"),Aanbod!E89,IF(EXACT(Aanbod!D89, "Gvg"),Aanbod!E89,0))),0)," ")</f>
        <v xml:space="preserve"> </v>
      </c>
      <c r="BH74" s="9" t="str">
        <f>IF(Aanbod!D89&gt;"",IF($BF$203&gt;0,$BE$1/$BF$203*BF74,0)," ")</f>
        <v xml:space="preserve"> </v>
      </c>
      <c r="BI74" s="10" t="str">
        <f>IF(Aanbod!D89&gt;"",IF(BG74&gt;0,BH74/BG74," ")," ")</f>
        <v xml:space="preserve"> </v>
      </c>
      <c r="BJ74" s="26"/>
      <c r="BK74" s="30"/>
      <c r="BL74" s="31" t="str">
        <f>IF(Aanbod!D89&gt;"",IF(EXACT(AK74,0),IF(EXACT(Aanbod!D89, "pA"),Berekening!B74,IF(EXACT(Aanbod!D89, "Gvg"),Berekening!B74,IF(EXACT(Aanbod!D89, "Gvg-A"),Berekening!B74,IF(EXACT(Aanbod!D89, "Gvg-B"),Berekening!B74,0)))),0)," ")</f>
        <v xml:space="preserve"> </v>
      </c>
      <c r="BM74" s="31" t="str">
        <f>IF(Aanbod!D89&gt;"",IF(EXACT(AK74,0),IF(EXACT(Aanbod!D89, "pA"),Aanbod!E89,IF(EXACT(Aanbod!D89, "Gvg"),Aanbod!E89,IF(EXACT(Aanbod!D89, "Gvg-A"),Aanbod!E89,IF(EXACT(Aanbod!D89, "Gvg-B"),Aanbod!E89,0)))),0)," ")</f>
        <v xml:space="preserve"> </v>
      </c>
      <c r="BN74" s="31" t="str">
        <f>IF(Aanbod!D89&gt;"",IF($BL$203&gt;0,$BK$1/$BL$203*BL74,0)," ")</f>
        <v xml:space="preserve"> </v>
      </c>
      <c r="BO74" s="29" t="str">
        <f>IF(Aanbod!D89&gt;"",IF(BM74&gt;0,BN74/BM74," ")," ")</f>
        <v xml:space="preserve"> </v>
      </c>
      <c r="BQ74" s="26"/>
      <c r="BR74" s="30"/>
      <c r="BS74" s="31" t="str">
        <f>IF(Aanbod!D89&gt;"",IF(EXACT(AK74,0),IF(EXACT(Aanbod!D89, "pB"),Berekening!B74,IF(EXACT(Aanbod!D89, "Gvg"),Berekening!B74,IF(EXACT(Aanbod!D89, "Gvg-A"),Berekening!B74,IF(EXACT(Aanbod!D89, "Gvg-B"),Berekening!B74,0)))),0)," ")</f>
        <v xml:space="preserve"> </v>
      </c>
      <c r="BT74" s="31" t="str">
        <f>IF(Aanbod!D89&gt;"",IF(EXACT(AK74,0),IF(EXACT(Aanbod!D89, "pB"),Aanbod!E89,IF(EXACT(Aanbod!D89, "Gvg"),Aanbod!E89,IF(EXACT(Aanbod!D89, "Gvg-A"),Aanbod!E89,IF(EXACT(Aanbod!D89, "Gvg-B"),Aanbod!E89,0)))),0)," ")</f>
        <v xml:space="preserve"> </v>
      </c>
      <c r="BU74" s="31" t="str">
        <f>IF(Aanbod!D89&gt;"",IF($BS$203&gt;0,$BR$1/$BS$203*BS74,0)," ")</f>
        <v xml:space="preserve"> </v>
      </c>
      <c r="BV74" s="29" t="str">
        <f>IF(Aanbod!D89&gt;"",IF(BT74&gt;0,BU74/BT74," ")," ")</f>
        <v xml:space="preserve"> </v>
      </c>
      <c r="BX74" s="34" t="str">
        <f>IF(Aanbod!D89&gt;"",AI74-AK74+BB74+BH74+BN74+BU74," ")</f>
        <v xml:space="preserve"> </v>
      </c>
      <c r="BY74" s="35" t="str">
        <f>IF(Aanbod!D89&gt;"",IF((BX74-AF74)&gt;0,0,(BX74-AF74))," ")</f>
        <v xml:space="preserve"> </v>
      </c>
      <c r="BZ74" s="35" t="str">
        <f>IF(Aanbod!D89&gt;"",IF((BX74-AF74)&gt;0,(BX74-AF74),0)," ")</f>
        <v xml:space="preserve"> </v>
      </c>
      <c r="CA74" s="35" t="str">
        <f>IF(Aanbod!D89&gt;"",IF(BZ74&gt;0,(Berekening!H74+BB74)/BX74*BZ74,0)," ")</f>
        <v xml:space="preserve"> </v>
      </c>
      <c r="CB74" s="35" t="str">
        <f>IF(Aanbod!D89&gt;"",IF(BZ74&gt;0,(Berekening!N74+BH74)/BX74*BZ74,0)," ")</f>
        <v xml:space="preserve"> </v>
      </c>
      <c r="CC74" s="35" t="str">
        <f>IF(Aanbod!D89&gt;"",IF(BZ74&gt;0,(Berekening!T74+BN74)/BX74*BZ74,0)," ")</f>
        <v xml:space="preserve"> </v>
      </c>
      <c r="CD74" s="33" t="str">
        <f>IF(Aanbod!D89&gt;"",IF(BZ74&gt;0,Berekening!AA74/BX74*BZ74,0)," ")</f>
        <v xml:space="preserve"> </v>
      </c>
      <c r="CE74" s="35"/>
      <c r="CM74" s="36"/>
      <c r="CN74" s="5"/>
      <c r="CO74" s="5" t="str">
        <f>IF(Aanbod!D89&gt;"",IF(EXACT(BZ74,0),IF(EXACT(AK74,0),IF(EXACT(AE74, "pA"),AH74,IF(EXACT(AE74, "Gvg-A"),AH74,IF(EXACT(AE74, "Gvg"),AH74,0))),0),0)," ")</f>
        <v xml:space="preserve"> </v>
      </c>
      <c r="CP74" s="5" t="str">
        <f>IF(Aanbod!D89&gt;"",IF(EXACT(BZ74,0),IF(EXACT(AK74,0),IF(EXACT(AE74, "pA"),AF74,IF(EXACT(AE74, "Gvg-A"),AF74,IF(EXACT(AE74, "Gvg"),AF74,0))),0),0)," ")</f>
        <v xml:space="preserve"> </v>
      </c>
      <c r="CQ74" s="5" t="str">
        <f>IF(Aanbod!D89&gt;"",IF($CO$203&gt;0,$CN$1/$CO$203*CO74,0)," ")</f>
        <v xml:space="preserve"> </v>
      </c>
      <c r="CR74" s="29" t="str">
        <f>IF(Aanbod!D89&gt;"",IF(CP74&gt;0,CQ74/CP74," ")," ")</f>
        <v xml:space="preserve"> </v>
      </c>
      <c r="CS74" s="5"/>
      <c r="CT74" s="5"/>
      <c r="CU74" s="5" t="str">
        <f>IF(Aanbod!D89&gt;"",IF(EXACT(BZ74,0),IF(EXACT(AK74,0),IF(EXACT(AE74, "pB"),AH74,IF(EXACT(AE74, "Gvg-B"),AH74,IF(EXACT(AE74, "Gvg"),AH74,0))),0),0)," ")</f>
        <v xml:space="preserve"> </v>
      </c>
      <c r="CV74" s="5" t="str">
        <f>IF(Aanbod!D89&gt;"",IF(EXACT(BZ74,0),IF(EXACT(AK74,0),IF(EXACT(AE74, "pB"),AF74,IF(EXACT(AE74, "Gvg-B"),AF74,IF(EXACT(AE74, "Gvg"),AF74,0))),0),0)," ")</f>
        <v xml:space="preserve"> </v>
      </c>
      <c r="CW74" s="9" t="str">
        <f>IF(Aanbod!D89&gt;"",IF($CU$203&gt;0,$CT$1/$CU$203*CU74,0)," ")</f>
        <v xml:space="preserve"> </v>
      </c>
      <c r="CX74" s="10" t="str">
        <f>IF(Aanbod!D89&gt;"",IF(CV74&gt;0,CW74/CV74," ")," ")</f>
        <v xml:space="preserve"> </v>
      </c>
      <c r="CY74" s="26"/>
      <c r="CZ74" s="30"/>
      <c r="DA74" s="31" t="str">
        <f>IF(Aanbod!D89&gt;"",IF(EXACT(BZ74,0),IF(EXACT(AK74,0),IF(EXACT(AE74, "pA"),AH74,IF(EXACT(AE74, "Gvg"),AH74,IF(EXACT(AE74, "Gvg-A"),AH74,IF(EXACT(AE74, "Gvg-B"),AH74,0)))),0),0)," ")</f>
        <v xml:space="preserve"> </v>
      </c>
      <c r="DB74" s="31" t="str">
        <f>IF(Aanbod!D89&gt;"",IF(EXACT(BZ74,0),IF(EXACT(AK74,0),IF(EXACT(AE74, "pA"),AF74,IF(EXACT(AE74, "Gvg"),AF74,IF(EXACT(AE74, "Gvg-A"),AF74,IF(EXACT(AE74, "Gvg-B"),AF74,0)))),0),0)," ")</f>
        <v xml:space="preserve"> </v>
      </c>
      <c r="DC74" s="31" t="str">
        <f>IF(Aanbod!D89&gt;"",IF($DA$203&gt;0,$CZ$1/$DA$203*DA74,0)," ")</f>
        <v xml:space="preserve"> </v>
      </c>
      <c r="DD74" s="29" t="str">
        <f>IF(Aanbod!D89&gt;"",IF(DB74&gt;0,DC74/DB74," ")," ")</f>
        <v xml:space="preserve"> </v>
      </c>
      <c r="DF74" s="26"/>
      <c r="DG74" s="30"/>
      <c r="DH74" s="31" t="str">
        <f>IF(Aanbod!D89&gt;"",IF(EXACT(BZ74,0),IF(EXACT(AK74,0),IF(EXACT(AE74, "pB"),AH74,IF(EXACT(AE74, "Gvg"),AH74,IF(EXACT(AE74, "Gvg-A"),AH74,IF(EXACT(AE74, "Gvg-B"),AH74,0)))),0),0)," ")</f>
        <v xml:space="preserve"> </v>
      </c>
      <c r="DI74" s="31" t="str">
        <f>IF(Aanbod!D89&gt;"",IF(EXACT(BZ74,0),IF(EXACT(AK74,0),IF(EXACT(AE74, "pB"),AF74,IF(EXACT(AE74, "Gvg"),AF74,IF(EXACT(AE74, "Gvg-A"),AF74,IF(EXACT(AE74, "Gvg-B"),AF74,0)))),0),0)," ")</f>
        <v xml:space="preserve"> </v>
      </c>
      <c r="DJ74" s="31" t="str">
        <f>IF(Aanbod!D89&gt;"",IF($DH$203&gt;0,$DG$1/$DH$203*DH74,0)," ")</f>
        <v xml:space="preserve"> </v>
      </c>
      <c r="DK74" s="29" t="str">
        <f>IF(Aanbod!D89&gt;"",IF(DI74&gt;0,DJ74/DI74," ")," ")</f>
        <v xml:space="preserve"> </v>
      </c>
      <c r="DM74" s="37" t="str">
        <f>IF(Aanbod!D89&gt;"",BX74-BZ74+CQ74+CW74+DC74+DJ74," ")</f>
        <v xml:space="preserve"> </v>
      </c>
      <c r="DN74" s="35" t="str">
        <f>IF(Aanbod!D89&gt;"",IF((DM74-AF74)&gt;0,(DM74-AF74),0)," ")</f>
        <v xml:space="preserve"> </v>
      </c>
      <c r="DO74" s="35" t="str">
        <f>IF(Aanbod!D89&gt;"",IF(DN74&gt;0,(Berekening!H74+BB74+CQ74)/DM74*DN74,0)," ")</f>
        <v xml:space="preserve"> </v>
      </c>
      <c r="DP74" s="35" t="str">
        <f>IF(Aanbod!D89&gt;"",IF(DN74&gt;0,(Berekening!N74+BH74+CW74)/DM74*DN74,0)," ")</f>
        <v xml:space="preserve"> </v>
      </c>
      <c r="DQ74" s="35" t="str">
        <f>IF(Aanbod!D89&gt;"",IF(DN74&gt;0,(Berekening!T74+BN74+DC74)/DM74*DN74,0)," ")</f>
        <v xml:space="preserve"> </v>
      </c>
      <c r="DR74" s="33" t="str">
        <f>IF(Aanbod!D89&gt;"",IF(DN74&gt;0,(Berekening!AA74+BU74+DJ74)/DM74*DN74,0)," ")</f>
        <v xml:space="preserve"> </v>
      </c>
      <c r="DS74" s="35"/>
      <c r="DT74" s="38" t="str">
        <f>IF(Aanbod!D89&gt;"",ROUND((DM74-DN74),2)," ")</f>
        <v xml:space="preserve"> </v>
      </c>
      <c r="DU74" s="38" t="str">
        <f>IF(Aanbod!D89&gt;"",IF(DT74=C74,0.01,DT74),"")</f>
        <v/>
      </c>
      <c r="DV74" s="39" t="str">
        <f>IF(Aanbod!D89&gt;"",RANK(DU74,$DU$2:$DU$201) + COUNTIF($DU$2:DU74,DU74) -1," ")</f>
        <v xml:space="preserve"> </v>
      </c>
      <c r="DW74" s="35" t="str">
        <f>IF(Aanbod!D89&gt;"",IF($DV$203&lt;0,IF(DV74&lt;=ABS($DV$203),0.01,0),IF(DV74&lt;=ABS($DV$203),-0.01,0))," ")</f>
        <v xml:space="preserve"> </v>
      </c>
      <c r="DX74" s="35"/>
      <c r="DY74" s="28" t="str">
        <f>IF(Aanbod!D89&gt;"",DT74+DW74," ")</f>
        <v xml:space="preserve"> </v>
      </c>
    </row>
    <row r="75" spans="1:129" x14ac:dyDescent="0.25">
      <c r="A75" s="26" t="str">
        <f>Aanbod!A90</f>
        <v/>
      </c>
      <c r="B75" s="27" t="str">
        <f>IF(Aanbod!D90&gt;"",IF(EXACT(Aanbod!F90, "Preferent"),Aanbod!E90*2,IF(EXACT(Aanbod!F90, "Concurrent"),Aanbod!E90,0))," ")</f>
        <v xml:space="preserve"> </v>
      </c>
      <c r="C75" s="28" t="str">
        <f>IF(Aanbod!E90&gt;0,Aanbod!E90," ")</f>
        <v xml:space="preserve"> </v>
      </c>
      <c r="D75" s="5"/>
      <c r="E75" s="5"/>
      <c r="F75" s="5" t="str">
        <f>IF(Aanbod!D90&gt;"",IF(EXACT(Aanbod!D90, "pA"),Berekening!B75,IF(EXACT(Aanbod!D90, "Gvg-A"),Berekening!B75,IF(EXACT(Aanbod!D90, "Gvg"),Berekening!B75,0)))," ")</f>
        <v xml:space="preserve"> </v>
      </c>
      <c r="G75" s="5" t="str">
        <f>IF(Aanbod!D90&gt;"",IF(EXACT(Aanbod!D90, "pA"),Aanbod!E90,IF(EXACT(Aanbod!D90, "Gvg-A"),Aanbod!E90,IF(EXACT(Aanbod!D90, "Gvg"),Aanbod!E90,0)))," ")</f>
        <v xml:space="preserve"> </v>
      </c>
      <c r="H75" s="5" t="str">
        <f>IF(Aanbod!D90&gt;"",IF($F$203&gt;0,$E$1/$F$203*F75,0)," ")</f>
        <v xml:space="preserve"> </v>
      </c>
      <c r="I75" s="29" t="str">
        <f>IF(Aanbod!D90&gt;"",IF(G75&gt;0,H75/G75," ")," ")</f>
        <v xml:space="preserve"> </v>
      </c>
      <c r="J75" s="5"/>
      <c r="K75" s="5"/>
      <c r="L75" s="5" t="str">
        <f>IF(Aanbod!D90&gt;"",IF(EXACT(Aanbod!D90, "pB"),Berekening!B75,IF(EXACT(Aanbod!D90, "Gvg-B"),Berekening!B75,IF(EXACT(Aanbod!D90, "Gvg"),Berekening!B75,0)))," ")</f>
        <v xml:space="preserve"> </v>
      </c>
      <c r="M75" s="5" t="str">
        <f>IF(Aanbod!D90&gt;"",IF(EXACT(Aanbod!D90, "pB"),Aanbod!E90,IF(EXACT(Aanbod!D90, "Gvg-B"),Aanbod!E90,IF(EXACT(Aanbod!D90, "Gvg"),Aanbod!E90,0)))," ")</f>
        <v xml:space="preserve"> </v>
      </c>
      <c r="N75" s="9" t="str">
        <f>IF(Aanbod!D90&gt;"",IF($L$203&gt;0,$K$1/$L$203*L75,0)," ")</f>
        <v xml:space="preserve"> </v>
      </c>
      <c r="O75" s="10" t="str">
        <f>IF(Aanbod!D90&gt;"",IF(M75&gt;0,N75/M75," ")," ")</f>
        <v xml:space="preserve"> </v>
      </c>
      <c r="P75" s="26"/>
      <c r="Q75" s="30"/>
      <c r="R75" s="31" t="str">
        <f>IF(Aanbod!D90&gt;"",IF(EXACT(Aanbod!D90, "pA"),Berekening!B75,IF(EXACT(Aanbod!D90, "Gvg"),Berekening!B75,IF(EXACT(Aanbod!D90, "Gvg-A"),Berekening!B75,IF(EXACT(Aanbod!D90, "Gvg-B"),Berekening!B75,0))))," ")</f>
        <v xml:space="preserve"> </v>
      </c>
      <c r="S75" s="31" t="str">
        <f>IF(Aanbod!D90&gt;"",IF(EXACT(Aanbod!D90, "pA"),Aanbod!E90,IF(EXACT(Aanbod!D90, "Gvg"),Aanbod!E90,IF(EXACT(Aanbod!D90, "Gvg-A"),Aanbod!E90,IF(EXACT(Aanbod!D90, "Gvg-B"),Aanbod!E90,0))))," ")</f>
        <v xml:space="preserve"> </v>
      </c>
      <c r="T75" s="31" t="str">
        <f>IF(Aanbod!D90&gt;"",IF($R$203&gt;0,$Q$1/$R$203*R75,0)," ")</f>
        <v xml:space="preserve"> </v>
      </c>
      <c r="U75" s="29" t="str">
        <f>IF(Aanbod!D90&gt;"",IF(S75&gt;0,T75/S75," ")," ")</f>
        <v xml:space="preserve"> </v>
      </c>
      <c r="W75" s="26"/>
      <c r="X75" s="30"/>
      <c r="Y75" s="31" t="str">
        <f>IF(Aanbod!D90&gt;"",IF(EXACT(Aanbod!D90, "pB"),Berekening!B75,IF(EXACT(Aanbod!D90, "Gvg"),Berekening!B75,IF(EXACT(Aanbod!D90, "Gvg-A"),Berekening!B75,IF(EXACT(Aanbod!D90, "Gvg-B"),Berekening!B75,0))))," ")</f>
        <v xml:space="preserve"> </v>
      </c>
      <c r="Z75" s="31" t="str">
        <f>IF(Aanbod!D90&gt;"",IF(EXACT(Aanbod!D90, "pB"),Aanbod!E90,IF(EXACT(Aanbod!D90, "Gvg"),Aanbod!E90,IF(EXACT(Aanbod!D90, "Gvg-A"),Aanbod!E90,IF(EXACT(Aanbod!D90, "Gvg-B"),Aanbod!E90,0))))," ")</f>
        <v xml:space="preserve"> </v>
      </c>
      <c r="AA75" s="31" t="str">
        <f>IF(Aanbod!D90&gt;"",IF($Y$203&gt;0,$X$1/$Y$203*Y75,0)," ")</f>
        <v xml:space="preserve"> </v>
      </c>
      <c r="AB75" s="29" t="str">
        <f>IF(Aanbod!D90&gt;"",IF(Z75&gt;0,AA75/Z75," ")," ")</f>
        <v xml:space="preserve"> </v>
      </c>
      <c r="AC75" s="32"/>
      <c r="AD75" s="26" t="str">
        <f>IF(Aanbod!D90&gt;"",ROW(AE75)-1," ")</f>
        <v xml:space="preserve"> </v>
      </c>
      <c r="AE75" t="str">
        <f>IF(Aanbod!D90&gt;"",Aanbod!D90," ")</f>
        <v xml:space="preserve"> </v>
      </c>
      <c r="AF75" s="9" t="str">
        <f>IF(Aanbod!D90&gt;"",Aanbod!E90," ")</f>
        <v xml:space="preserve"> </v>
      </c>
      <c r="AG75" t="str">
        <f>IF(Aanbod!D90&gt;"",Aanbod!F90," ")</f>
        <v xml:space="preserve"> </v>
      </c>
      <c r="AH75" s="33" t="str">
        <f>IF(Aanbod!D90&gt;"",Berekening!B75," ")</f>
        <v xml:space="preserve"> </v>
      </c>
      <c r="AI75" s="34" t="str">
        <f>IF(Aanbod!D90&gt;"",Berekening!H75+Berekening!N75+Berekening!T75+Berekening!AA75," ")</f>
        <v xml:space="preserve"> </v>
      </c>
      <c r="AJ75" s="35" t="str">
        <f>IF(Aanbod!D90&gt;"",IF((AI75-AF75)&gt;0,0,(AI75-AF75))," ")</f>
        <v xml:space="preserve"> </v>
      </c>
      <c r="AK75" s="35" t="str">
        <f>IF(Aanbod!D90&gt;"",IF((AI75-AF75)&gt;0,(AI75-AF75),0)," ")</f>
        <v xml:space="preserve"> </v>
      </c>
      <c r="AL75" s="35" t="str">
        <f>IF(Aanbod!D90&gt;"",IF(AK75&gt;0,Berekening!H75/AI75*AK75,0)," ")</f>
        <v xml:space="preserve"> </v>
      </c>
      <c r="AM75" s="35" t="str">
        <f>IF(Aanbod!D90&gt;"",IF(AK75&gt;0,Berekening!N75/AI75*AK75,0)," ")</f>
        <v xml:space="preserve"> </v>
      </c>
      <c r="AN75" s="35" t="str">
        <f>IF(Aanbod!D90&gt;"",IF(AK75&gt;0,Berekening!T75/AI75*AK75,0)," ")</f>
        <v xml:space="preserve"> </v>
      </c>
      <c r="AO75" s="33" t="str">
        <f>IF(Aanbod!D90&gt;"",IF(AK75&gt;0,Berekening!AA75/AI75*AK75,0)," ")</f>
        <v xml:space="preserve"> </v>
      </c>
      <c r="AX75" s="36"/>
      <c r="AY75" s="5"/>
      <c r="AZ75" s="5" t="str">
        <f>IF(Aanbod!D90&gt;"",IF(EXACT(AK75,0),IF(EXACT(Aanbod!D90, "pA"),Berekening!B75,IF(EXACT(Aanbod!D90, "Gvg-A"),Berekening!B75,IF(EXACT(Aanbod!D90, "Gvg"),Berekening!B75,0))),0)," ")</f>
        <v xml:space="preserve"> </v>
      </c>
      <c r="BA75" s="5" t="str">
        <f>IF(Aanbod!D90&gt;"",IF(EXACT(AK75,0),IF(EXACT(Aanbod!D90, "pA"),Aanbod!E90,IF(EXACT(Aanbod!D90, "Gvg-A"),Aanbod!E90,IF(EXACT(Aanbod!D90, "Gvg"),Aanbod!E90,0))),0)," ")</f>
        <v xml:space="preserve"> </v>
      </c>
      <c r="BB75" s="5" t="str">
        <f>IF(Aanbod!D90&gt;"",IF($AZ$203&gt;0,$AY$1/$AZ$203*AZ75,0)," ")</f>
        <v xml:space="preserve"> </v>
      </c>
      <c r="BC75" s="29" t="str">
        <f>IF(Aanbod!D90&gt;"",IF(BA75&gt;0,BB75/BA75," ")," ")</f>
        <v xml:space="preserve"> </v>
      </c>
      <c r="BD75" s="5"/>
      <c r="BE75" s="5"/>
      <c r="BF75" s="5" t="str">
        <f>IF(Aanbod!D90&gt;"",IF(EXACT(AK75,0),IF(EXACT(Aanbod!D90, "pB"),Berekening!B75,IF(EXACT(Aanbod!D90, "Gvg-B"),Berekening!B75,IF(EXACT(Aanbod!D90, "Gvg"),Berekening!B75,0))),0)," ")</f>
        <v xml:space="preserve"> </v>
      </c>
      <c r="BG75" s="5" t="str">
        <f>IF(Aanbod!D90&gt;"",IF(EXACT(AK75,0),IF(EXACT(Aanbod!D90, "pB"),Aanbod!E90,IF(EXACT(Aanbod!D90, "Gvg-B"),Aanbod!E90,IF(EXACT(Aanbod!D90, "Gvg"),Aanbod!E90,0))),0)," ")</f>
        <v xml:space="preserve"> </v>
      </c>
      <c r="BH75" s="9" t="str">
        <f>IF(Aanbod!D90&gt;"",IF($BF$203&gt;0,$BE$1/$BF$203*BF75,0)," ")</f>
        <v xml:space="preserve"> </v>
      </c>
      <c r="BI75" s="10" t="str">
        <f>IF(Aanbod!D90&gt;"",IF(BG75&gt;0,BH75/BG75," ")," ")</f>
        <v xml:space="preserve"> </v>
      </c>
      <c r="BJ75" s="26"/>
      <c r="BK75" s="30"/>
      <c r="BL75" s="31" t="str">
        <f>IF(Aanbod!D90&gt;"",IF(EXACT(AK75,0),IF(EXACT(Aanbod!D90, "pA"),Berekening!B75,IF(EXACT(Aanbod!D90, "Gvg"),Berekening!B75,IF(EXACT(Aanbod!D90, "Gvg-A"),Berekening!B75,IF(EXACT(Aanbod!D90, "Gvg-B"),Berekening!B75,0)))),0)," ")</f>
        <v xml:space="preserve"> </v>
      </c>
      <c r="BM75" s="31" t="str">
        <f>IF(Aanbod!D90&gt;"",IF(EXACT(AK75,0),IF(EXACT(Aanbod!D90, "pA"),Aanbod!E90,IF(EXACT(Aanbod!D90, "Gvg"),Aanbod!E90,IF(EXACT(Aanbod!D90, "Gvg-A"),Aanbod!E90,IF(EXACT(Aanbod!D90, "Gvg-B"),Aanbod!E90,0)))),0)," ")</f>
        <v xml:space="preserve"> </v>
      </c>
      <c r="BN75" s="31" t="str">
        <f>IF(Aanbod!D90&gt;"",IF($BL$203&gt;0,$BK$1/$BL$203*BL75,0)," ")</f>
        <v xml:space="preserve"> </v>
      </c>
      <c r="BO75" s="29" t="str">
        <f>IF(Aanbod!D90&gt;"",IF(BM75&gt;0,BN75/BM75," ")," ")</f>
        <v xml:space="preserve"> </v>
      </c>
      <c r="BQ75" s="26"/>
      <c r="BR75" s="30"/>
      <c r="BS75" s="31" t="str">
        <f>IF(Aanbod!D90&gt;"",IF(EXACT(AK75,0),IF(EXACT(Aanbod!D90, "pB"),Berekening!B75,IF(EXACT(Aanbod!D90, "Gvg"),Berekening!B75,IF(EXACT(Aanbod!D90, "Gvg-A"),Berekening!B75,IF(EXACT(Aanbod!D90, "Gvg-B"),Berekening!B75,0)))),0)," ")</f>
        <v xml:space="preserve"> </v>
      </c>
      <c r="BT75" s="31" t="str">
        <f>IF(Aanbod!D90&gt;"",IF(EXACT(AK75,0),IF(EXACT(Aanbod!D90, "pB"),Aanbod!E90,IF(EXACT(Aanbod!D90, "Gvg"),Aanbod!E90,IF(EXACT(Aanbod!D90, "Gvg-A"),Aanbod!E90,IF(EXACT(Aanbod!D90, "Gvg-B"),Aanbod!E90,0)))),0)," ")</f>
        <v xml:space="preserve"> </v>
      </c>
      <c r="BU75" s="31" t="str">
        <f>IF(Aanbod!D90&gt;"",IF($BS$203&gt;0,$BR$1/$BS$203*BS75,0)," ")</f>
        <v xml:space="preserve"> </v>
      </c>
      <c r="BV75" s="29" t="str">
        <f>IF(Aanbod!D90&gt;"",IF(BT75&gt;0,BU75/BT75," ")," ")</f>
        <v xml:space="preserve"> </v>
      </c>
      <c r="BX75" s="34" t="str">
        <f>IF(Aanbod!D90&gt;"",AI75-AK75+BB75+BH75+BN75+BU75," ")</f>
        <v xml:space="preserve"> </v>
      </c>
      <c r="BY75" s="35" t="str">
        <f>IF(Aanbod!D90&gt;"",IF((BX75-AF75)&gt;0,0,(BX75-AF75))," ")</f>
        <v xml:space="preserve"> </v>
      </c>
      <c r="BZ75" s="35" t="str">
        <f>IF(Aanbod!D90&gt;"",IF((BX75-AF75)&gt;0,(BX75-AF75),0)," ")</f>
        <v xml:space="preserve"> </v>
      </c>
      <c r="CA75" s="35" t="str">
        <f>IF(Aanbod!D90&gt;"",IF(BZ75&gt;0,(Berekening!H75+BB75)/BX75*BZ75,0)," ")</f>
        <v xml:space="preserve"> </v>
      </c>
      <c r="CB75" s="35" t="str">
        <f>IF(Aanbod!D90&gt;"",IF(BZ75&gt;0,(Berekening!N75+BH75)/BX75*BZ75,0)," ")</f>
        <v xml:space="preserve"> </v>
      </c>
      <c r="CC75" s="35" t="str">
        <f>IF(Aanbod!D90&gt;"",IF(BZ75&gt;0,(Berekening!T75+BN75)/BX75*BZ75,0)," ")</f>
        <v xml:space="preserve"> </v>
      </c>
      <c r="CD75" s="33" t="str">
        <f>IF(Aanbod!D90&gt;"",IF(BZ75&gt;0,Berekening!AA75/BX75*BZ75,0)," ")</f>
        <v xml:space="preserve"> </v>
      </c>
      <c r="CE75" s="35"/>
      <c r="CM75" s="36"/>
      <c r="CN75" s="5"/>
      <c r="CO75" s="5" t="str">
        <f>IF(Aanbod!D90&gt;"",IF(EXACT(BZ75,0),IF(EXACT(AK75,0),IF(EXACT(AE75, "pA"),AH75,IF(EXACT(AE75, "Gvg-A"),AH75,IF(EXACT(AE75, "Gvg"),AH75,0))),0),0)," ")</f>
        <v xml:space="preserve"> </v>
      </c>
      <c r="CP75" s="5" t="str">
        <f>IF(Aanbod!D90&gt;"",IF(EXACT(BZ75,0),IF(EXACT(AK75,0),IF(EXACT(AE75, "pA"),AF75,IF(EXACT(AE75, "Gvg-A"),AF75,IF(EXACT(AE75, "Gvg"),AF75,0))),0),0)," ")</f>
        <v xml:space="preserve"> </v>
      </c>
      <c r="CQ75" s="5" t="str">
        <f>IF(Aanbod!D90&gt;"",IF($CO$203&gt;0,$CN$1/$CO$203*CO75,0)," ")</f>
        <v xml:space="preserve"> </v>
      </c>
      <c r="CR75" s="29" t="str">
        <f>IF(Aanbod!D90&gt;"",IF(CP75&gt;0,CQ75/CP75," ")," ")</f>
        <v xml:space="preserve"> </v>
      </c>
      <c r="CS75" s="5"/>
      <c r="CT75" s="5"/>
      <c r="CU75" s="5" t="str">
        <f>IF(Aanbod!D90&gt;"",IF(EXACT(BZ75,0),IF(EXACT(AK75,0),IF(EXACT(AE75, "pB"),AH75,IF(EXACT(AE75, "Gvg-B"),AH75,IF(EXACT(AE75, "Gvg"),AH75,0))),0),0)," ")</f>
        <v xml:space="preserve"> </v>
      </c>
      <c r="CV75" s="5" t="str">
        <f>IF(Aanbod!D90&gt;"",IF(EXACT(BZ75,0),IF(EXACT(AK75,0),IF(EXACT(AE75, "pB"),AF75,IF(EXACT(AE75, "Gvg-B"),AF75,IF(EXACT(AE75, "Gvg"),AF75,0))),0),0)," ")</f>
        <v xml:space="preserve"> </v>
      </c>
      <c r="CW75" s="9" t="str">
        <f>IF(Aanbod!D90&gt;"",IF($CU$203&gt;0,$CT$1/$CU$203*CU75,0)," ")</f>
        <v xml:space="preserve"> </v>
      </c>
      <c r="CX75" s="10" t="str">
        <f>IF(Aanbod!D90&gt;"",IF(CV75&gt;0,CW75/CV75," ")," ")</f>
        <v xml:space="preserve"> </v>
      </c>
      <c r="CY75" s="26"/>
      <c r="CZ75" s="30"/>
      <c r="DA75" s="31" t="str">
        <f>IF(Aanbod!D90&gt;"",IF(EXACT(BZ75,0),IF(EXACT(AK75,0),IF(EXACT(AE75, "pA"),AH75,IF(EXACT(AE75, "Gvg"),AH75,IF(EXACT(AE75, "Gvg-A"),AH75,IF(EXACT(AE75, "Gvg-B"),AH75,0)))),0),0)," ")</f>
        <v xml:space="preserve"> </v>
      </c>
      <c r="DB75" s="31" t="str">
        <f>IF(Aanbod!D90&gt;"",IF(EXACT(BZ75,0),IF(EXACT(AK75,0),IF(EXACT(AE75, "pA"),AF75,IF(EXACT(AE75, "Gvg"),AF75,IF(EXACT(AE75, "Gvg-A"),AF75,IF(EXACT(AE75, "Gvg-B"),AF75,0)))),0),0)," ")</f>
        <v xml:space="preserve"> </v>
      </c>
      <c r="DC75" s="31" t="str">
        <f>IF(Aanbod!D90&gt;"",IF($DA$203&gt;0,$CZ$1/$DA$203*DA75,0)," ")</f>
        <v xml:space="preserve"> </v>
      </c>
      <c r="DD75" s="29" t="str">
        <f>IF(Aanbod!D90&gt;"",IF(DB75&gt;0,DC75/DB75," ")," ")</f>
        <v xml:space="preserve"> </v>
      </c>
      <c r="DF75" s="26"/>
      <c r="DG75" s="30"/>
      <c r="DH75" s="31" t="str">
        <f>IF(Aanbod!D90&gt;"",IF(EXACT(BZ75,0),IF(EXACT(AK75,0),IF(EXACT(AE75, "pB"),AH75,IF(EXACT(AE75, "Gvg"),AH75,IF(EXACT(AE75, "Gvg-A"),AH75,IF(EXACT(AE75, "Gvg-B"),AH75,0)))),0),0)," ")</f>
        <v xml:space="preserve"> </v>
      </c>
      <c r="DI75" s="31" t="str">
        <f>IF(Aanbod!D90&gt;"",IF(EXACT(BZ75,0),IF(EXACT(AK75,0),IF(EXACT(AE75, "pB"),AF75,IF(EXACT(AE75, "Gvg"),AF75,IF(EXACT(AE75, "Gvg-A"),AF75,IF(EXACT(AE75, "Gvg-B"),AF75,0)))),0),0)," ")</f>
        <v xml:space="preserve"> </v>
      </c>
      <c r="DJ75" s="31" t="str">
        <f>IF(Aanbod!D90&gt;"",IF($DH$203&gt;0,$DG$1/$DH$203*DH75,0)," ")</f>
        <v xml:space="preserve"> </v>
      </c>
      <c r="DK75" s="29" t="str">
        <f>IF(Aanbod!D90&gt;"",IF(DI75&gt;0,DJ75/DI75," ")," ")</f>
        <v xml:space="preserve"> </v>
      </c>
      <c r="DM75" s="37" t="str">
        <f>IF(Aanbod!D90&gt;"",BX75-BZ75+CQ75+CW75+DC75+DJ75," ")</f>
        <v xml:space="preserve"> </v>
      </c>
      <c r="DN75" s="35" t="str">
        <f>IF(Aanbod!D90&gt;"",IF((DM75-AF75)&gt;0,(DM75-AF75),0)," ")</f>
        <v xml:space="preserve"> </v>
      </c>
      <c r="DO75" s="35" t="str">
        <f>IF(Aanbod!D90&gt;"",IF(DN75&gt;0,(Berekening!H75+BB75+CQ75)/DM75*DN75,0)," ")</f>
        <v xml:space="preserve"> </v>
      </c>
      <c r="DP75" s="35" t="str">
        <f>IF(Aanbod!D90&gt;"",IF(DN75&gt;0,(Berekening!N75+BH75+CW75)/DM75*DN75,0)," ")</f>
        <v xml:space="preserve"> </v>
      </c>
      <c r="DQ75" s="35" t="str">
        <f>IF(Aanbod!D90&gt;"",IF(DN75&gt;0,(Berekening!T75+BN75+DC75)/DM75*DN75,0)," ")</f>
        <v xml:space="preserve"> </v>
      </c>
      <c r="DR75" s="33" t="str">
        <f>IF(Aanbod!D90&gt;"",IF(DN75&gt;0,(Berekening!AA75+BU75+DJ75)/DM75*DN75,0)," ")</f>
        <v xml:space="preserve"> </v>
      </c>
      <c r="DS75" s="35"/>
      <c r="DT75" s="38" t="str">
        <f>IF(Aanbod!D90&gt;"",ROUND((DM75-DN75),2)," ")</f>
        <v xml:space="preserve"> </v>
      </c>
      <c r="DU75" s="38" t="str">
        <f>IF(Aanbod!D90&gt;"",IF(DT75=C75,0.01,DT75),"")</f>
        <v/>
      </c>
      <c r="DV75" s="39" t="str">
        <f>IF(Aanbod!D90&gt;"",RANK(DU75,$DU$2:$DU$201) + COUNTIF($DU$2:DU75,DU75) -1," ")</f>
        <v xml:space="preserve"> </v>
      </c>
      <c r="DW75" s="35" t="str">
        <f>IF(Aanbod!D90&gt;"",IF($DV$203&lt;0,IF(DV75&lt;=ABS($DV$203),0.01,0),IF(DV75&lt;=ABS($DV$203),-0.01,0))," ")</f>
        <v xml:space="preserve"> </v>
      </c>
      <c r="DX75" s="35"/>
      <c r="DY75" s="28" t="str">
        <f>IF(Aanbod!D90&gt;"",DT75+DW75," ")</f>
        <v xml:space="preserve"> </v>
      </c>
    </row>
    <row r="76" spans="1:129" x14ac:dyDescent="0.25">
      <c r="A76" s="26" t="str">
        <f>Aanbod!A91</f>
        <v/>
      </c>
      <c r="B76" s="27" t="str">
        <f>IF(Aanbod!D91&gt;"",IF(EXACT(Aanbod!F91, "Preferent"),Aanbod!E91*2,IF(EXACT(Aanbod!F91, "Concurrent"),Aanbod!E91,0))," ")</f>
        <v xml:space="preserve"> </v>
      </c>
      <c r="C76" s="28" t="str">
        <f>IF(Aanbod!E91&gt;0,Aanbod!E91," ")</f>
        <v xml:space="preserve"> </v>
      </c>
      <c r="D76" s="5"/>
      <c r="E76" s="5"/>
      <c r="F76" s="5" t="str">
        <f>IF(Aanbod!D91&gt;"",IF(EXACT(Aanbod!D91, "pA"),Berekening!B76,IF(EXACT(Aanbod!D91, "Gvg-A"),Berekening!B76,IF(EXACT(Aanbod!D91, "Gvg"),Berekening!B76,0)))," ")</f>
        <v xml:space="preserve"> </v>
      </c>
      <c r="G76" s="5" t="str">
        <f>IF(Aanbod!D91&gt;"",IF(EXACT(Aanbod!D91, "pA"),Aanbod!E91,IF(EXACT(Aanbod!D91, "Gvg-A"),Aanbod!E91,IF(EXACT(Aanbod!D91, "Gvg"),Aanbod!E91,0)))," ")</f>
        <v xml:space="preserve"> </v>
      </c>
      <c r="H76" s="5" t="str">
        <f>IF(Aanbod!D91&gt;"",IF($F$203&gt;0,$E$1/$F$203*F76,0)," ")</f>
        <v xml:space="preserve"> </v>
      </c>
      <c r="I76" s="29" t="str">
        <f>IF(Aanbod!D91&gt;"",IF(G76&gt;0,H76/G76," ")," ")</f>
        <v xml:space="preserve"> </v>
      </c>
      <c r="J76" s="5"/>
      <c r="K76" s="5"/>
      <c r="L76" s="5" t="str">
        <f>IF(Aanbod!D91&gt;"",IF(EXACT(Aanbod!D91, "pB"),Berekening!B76,IF(EXACT(Aanbod!D91, "Gvg-B"),Berekening!B76,IF(EXACT(Aanbod!D91, "Gvg"),Berekening!B76,0)))," ")</f>
        <v xml:space="preserve"> </v>
      </c>
      <c r="M76" s="5" t="str">
        <f>IF(Aanbod!D91&gt;"",IF(EXACT(Aanbod!D91, "pB"),Aanbod!E91,IF(EXACT(Aanbod!D91, "Gvg-B"),Aanbod!E91,IF(EXACT(Aanbod!D91, "Gvg"),Aanbod!E91,0)))," ")</f>
        <v xml:space="preserve"> </v>
      </c>
      <c r="N76" s="9" t="str">
        <f>IF(Aanbod!D91&gt;"",IF($L$203&gt;0,$K$1/$L$203*L76,0)," ")</f>
        <v xml:space="preserve"> </v>
      </c>
      <c r="O76" s="10" t="str">
        <f>IF(Aanbod!D91&gt;"",IF(M76&gt;0,N76/M76," ")," ")</f>
        <v xml:space="preserve"> </v>
      </c>
      <c r="P76" s="26"/>
      <c r="Q76" s="30"/>
      <c r="R76" s="31" t="str">
        <f>IF(Aanbod!D91&gt;"",IF(EXACT(Aanbod!D91, "pA"),Berekening!B76,IF(EXACT(Aanbod!D91, "Gvg"),Berekening!B76,IF(EXACT(Aanbod!D91, "Gvg-A"),Berekening!B76,IF(EXACT(Aanbod!D91, "Gvg-B"),Berekening!B76,0))))," ")</f>
        <v xml:space="preserve"> </v>
      </c>
      <c r="S76" s="31" t="str">
        <f>IF(Aanbod!D91&gt;"",IF(EXACT(Aanbod!D91, "pA"),Aanbod!E91,IF(EXACT(Aanbod!D91, "Gvg"),Aanbod!E91,IF(EXACT(Aanbod!D91, "Gvg-A"),Aanbod!E91,IF(EXACT(Aanbod!D91, "Gvg-B"),Aanbod!E91,0))))," ")</f>
        <v xml:space="preserve"> </v>
      </c>
      <c r="T76" s="31" t="str">
        <f>IF(Aanbod!D91&gt;"",IF($R$203&gt;0,$Q$1/$R$203*R76,0)," ")</f>
        <v xml:space="preserve"> </v>
      </c>
      <c r="U76" s="29" t="str">
        <f>IF(Aanbod!D91&gt;"",IF(S76&gt;0,T76/S76," ")," ")</f>
        <v xml:space="preserve"> </v>
      </c>
      <c r="W76" s="26"/>
      <c r="X76" s="30"/>
      <c r="Y76" s="31" t="str">
        <f>IF(Aanbod!D91&gt;"",IF(EXACT(Aanbod!D91, "pB"),Berekening!B76,IF(EXACT(Aanbod!D91, "Gvg"),Berekening!B76,IF(EXACT(Aanbod!D91, "Gvg-A"),Berekening!B76,IF(EXACT(Aanbod!D91, "Gvg-B"),Berekening!B76,0))))," ")</f>
        <v xml:space="preserve"> </v>
      </c>
      <c r="Z76" s="31" t="str">
        <f>IF(Aanbod!D91&gt;"",IF(EXACT(Aanbod!D91, "pB"),Aanbod!E91,IF(EXACT(Aanbod!D91, "Gvg"),Aanbod!E91,IF(EXACT(Aanbod!D91, "Gvg-A"),Aanbod!E91,IF(EXACT(Aanbod!D91, "Gvg-B"),Aanbod!E91,0))))," ")</f>
        <v xml:space="preserve"> </v>
      </c>
      <c r="AA76" s="31" t="str">
        <f>IF(Aanbod!D91&gt;"",IF($Y$203&gt;0,$X$1/$Y$203*Y76,0)," ")</f>
        <v xml:space="preserve"> </v>
      </c>
      <c r="AB76" s="29" t="str">
        <f>IF(Aanbod!D91&gt;"",IF(Z76&gt;0,AA76/Z76," ")," ")</f>
        <v xml:space="preserve"> </v>
      </c>
      <c r="AC76" s="32"/>
      <c r="AD76" s="26" t="str">
        <f>IF(Aanbod!D91&gt;"",ROW(AE76)-1," ")</f>
        <v xml:space="preserve"> </v>
      </c>
      <c r="AE76" t="str">
        <f>IF(Aanbod!D91&gt;"",Aanbod!D91," ")</f>
        <v xml:space="preserve"> </v>
      </c>
      <c r="AF76" s="9" t="str">
        <f>IF(Aanbod!D91&gt;"",Aanbod!E91," ")</f>
        <v xml:space="preserve"> </v>
      </c>
      <c r="AG76" t="str">
        <f>IF(Aanbod!D91&gt;"",Aanbod!F91," ")</f>
        <v xml:space="preserve"> </v>
      </c>
      <c r="AH76" s="33" t="str">
        <f>IF(Aanbod!D91&gt;"",Berekening!B76," ")</f>
        <v xml:space="preserve"> </v>
      </c>
      <c r="AI76" s="34" t="str">
        <f>IF(Aanbod!D91&gt;"",Berekening!H76+Berekening!N76+Berekening!T76+Berekening!AA76," ")</f>
        <v xml:space="preserve"> </v>
      </c>
      <c r="AJ76" s="35" t="str">
        <f>IF(Aanbod!D91&gt;"",IF((AI76-AF76)&gt;0,0,(AI76-AF76))," ")</f>
        <v xml:space="preserve"> </v>
      </c>
      <c r="AK76" s="35" t="str">
        <f>IF(Aanbod!D91&gt;"",IF((AI76-AF76)&gt;0,(AI76-AF76),0)," ")</f>
        <v xml:space="preserve"> </v>
      </c>
      <c r="AL76" s="35" t="str">
        <f>IF(Aanbod!D91&gt;"",IF(AK76&gt;0,Berekening!H76/AI76*AK76,0)," ")</f>
        <v xml:space="preserve"> </v>
      </c>
      <c r="AM76" s="35" t="str">
        <f>IF(Aanbod!D91&gt;"",IF(AK76&gt;0,Berekening!N76/AI76*AK76,0)," ")</f>
        <v xml:space="preserve"> </v>
      </c>
      <c r="AN76" s="35" t="str">
        <f>IF(Aanbod!D91&gt;"",IF(AK76&gt;0,Berekening!T76/AI76*AK76,0)," ")</f>
        <v xml:space="preserve"> </v>
      </c>
      <c r="AO76" s="33" t="str">
        <f>IF(Aanbod!D91&gt;"",IF(AK76&gt;0,Berekening!AA76/AI76*AK76,0)," ")</f>
        <v xml:space="preserve"> </v>
      </c>
      <c r="AX76" s="36"/>
      <c r="AY76" s="5"/>
      <c r="AZ76" s="5" t="str">
        <f>IF(Aanbod!D91&gt;"",IF(EXACT(AK76,0),IF(EXACT(Aanbod!D91, "pA"),Berekening!B76,IF(EXACT(Aanbod!D91, "Gvg-A"),Berekening!B76,IF(EXACT(Aanbod!D91, "Gvg"),Berekening!B76,0))),0)," ")</f>
        <v xml:space="preserve"> </v>
      </c>
      <c r="BA76" s="5" t="str">
        <f>IF(Aanbod!D91&gt;"",IF(EXACT(AK76,0),IF(EXACT(Aanbod!D91, "pA"),Aanbod!E91,IF(EXACT(Aanbod!D91, "Gvg-A"),Aanbod!E91,IF(EXACT(Aanbod!D91, "Gvg"),Aanbod!E91,0))),0)," ")</f>
        <v xml:space="preserve"> </v>
      </c>
      <c r="BB76" s="5" t="str">
        <f>IF(Aanbod!D91&gt;"",IF($AZ$203&gt;0,$AY$1/$AZ$203*AZ76,0)," ")</f>
        <v xml:space="preserve"> </v>
      </c>
      <c r="BC76" s="29" t="str">
        <f>IF(Aanbod!D91&gt;"",IF(BA76&gt;0,BB76/BA76," ")," ")</f>
        <v xml:space="preserve"> </v>
      </c>
      <c r="BD76" s="5"/>
      <c r="BE76" s="5"/>
      <c r="BF76" s="5" t="str">
        <f>IF(Aanbod!D91&gt;"",IF(EXACT(AK76,0),IF(EXACT(Aanbod!D91, "pB"),Berekening!B76,IF(EXACT(Aanbod!D91, "Gvg-B"),Berekening!B76,IF(EXACT(Aanbod!D91, "Gvg"),Berekening!B76,0))),0)," ")</f>
        <v xml:space="preserve"> </v>
      </c>
      <c r="BG76" s="5" t="str">
        <f>IF(Aanbod!D91&gt;"",IF(EXACT(AK76,0),IF(EXACT(Aanbod!D91, "pB"),Aanbod!E91,IF(EXACT(Aanbod!D91, "Gvg-B"),Aanbod!E91,IF(EXACT(Aanbod!D91, "Gvg"),Aanbod!E91,0))),0)," ")</f>
        <v xml:space="preserve"> </v>
      </c>
      <c r="BH76" s="9" t="str">
        <f>IF(Aanbod!D91&gt;"",IF($BF$203&gt;0,$BE$1/$BF$203*BF76,0)," ")</f>
        <v xml:space="preserve"> </v>
      </c>
      <c r="BI76" s="10" t="str">
        <f>IF(Aanbod!D91&gt;"",IF(BG76&gt;0,BH76/BG76," ")," ")</f>
        <v xml:space="preserve"> </v>
      </c>
      <c r="BJ76" s="26"/>
      <c r="BK76" s="30"/>
      <c r="BL76" s="31" t="str">
        <f>IF(Aanbod!D91&gt;"",IF(EXACT(AK76,0),IF(EXACT(Aanbod!D91, "pA"),Berekening!B76,IF(EXACT(Aanbod!D91, "Gvg"),Berekening!B76,IF(EXACT(Aanbod!D91, "Gvg-A"),Berekening!B76,IF(EXACT(Aanbod!D91, "Gvg-B"),Berekening!B76,0)))),0)," ")</f>
        <v xml:space="preserve"> </v>
      </c>
      <c r="BM76" s="31" t="str">
        <f>IF(Aanbod!D91&gt;"",IF(EXACT(AK76,0),IF(EXACT(Aanbod!D91, "pA"),Aanbod!E91,IF(EXACT(Aanbod!D91, "Gvg"),Aanbod!E91,IF(EXACT(Aanbod!D91, "Gvg-A"),Aanbod!E91,IF(EXACT(Aanbod!D91, "Gvg-B"),Aanbod!E91,0)))),0)," ")</f>
        <v xml:space="preserve"> </v>
      </c>
      <c r="BN76" s="31" t="str">
        <f>IF(Aanbod!D91&gt;"",IF($BL$203&gt;0,$BK$1/$BL$203*BL76,0)," ")</f>
        <v xml:space="preserve"> </v>
      </c>
      <c r="BO76" s="29" t="str">
        <f>IF(Aanbod!D91&gt;"",IF(BM76&gt;0,BN76/BM76," ")," ")</f>
        <v xml:space="preserve"> </v>
      </c>
      <c r="BQ76" s="26"/>
      <c r="BR76" s="30"/>
      <c r="BS76" s="31" t="str">
        <f>IF(Aanbod!D91&gt;"",IF(EXACT(AK76,0),IF(EXACT(Aanbod!D91, "pB"),Berekening!B76,IF(EXACT(Aanbod!D91, "Gvg"),Berekening!B76,IF(EXACT(Aanbod!D91, "Gvg-A"),Berekening!B76,IF(EXACT(Aanbod!D91, "Gvg-B"),Berekening!B76,0)))),0)," ")</f>
        <v xml:space="preserve"> </v>
      </c>
      <c r="BT76" s="31" t="str">
        <f>IF(Aanbod!D91&gt;"",IF(EXACT(AK76,0),IF(EXACT(Aanbod!D91, "pB"),Aanbod!E91,IF(EXACT(Aanbod!D91, "Gvg"),Aanbod!E91,IF(EXACT(Aanbod!D91, "Gvg-A"),Aanbod!E91,IF(EXACT(Aanbod!D91, "Gvg-B"),Aanbod!E91,0)))),0)," ")</f>
        <v xml:space="preserve"> </v>
      </c>
      <c r="BU76" s="31" t="str">
        <f>IF(Aanbod!D91&gt;"",IF($BS$203&gt;0,$BR$1/$BS$203*BS76,0)," ")</f>
        <v xml:space="preserve"> </v>
      </c>
      <c r="BV76" s="29" t="str">
        <f>IF(Aanbod!D91&gt;"",IF(BT76&gt;0,BU76/BT76," ")," ")</f>
        <v xml:space="preserve"> </v>
      </c>
      <c r="BX76" s="34" t="str">
        <f>IF(Aanbod!D91&gt;"",AI76-AK76+BB76+BH76+BN76+BU76," ")</f>
        <v xml:space="preserve"> </v>
      </c>
      <c r="BY76" s="35" t="str">
        <f>IF(Aanbod!D91&gt;"",IF((BX76-AF76)&gt;0,0,(BX76-AF76))," ")</f>
        <v xml:space="preserve"> </v>
      </c>
      <c r="BZ76" s="35" t="str">
        <f>IF(Aanbod!D91&gt;"",IF((BX76-AF76)&gt;0,(BX76-AF76),0)," ")</f>
        <v xml:space="preserve"> </v>
      </c>
      <c r="CA76" s="35" t="str">
        <f>IF(Aanbod!D91&gt;"",IF(BZ76&gt;0,(Berekening!H76+BB76)/BX76*BZ76,0)," ")</f>
        <v xml:space="preserve"> </v>
      </c>
      <c r="CB76" s="35" t="str">
        <f>IF(Aanbod!D91&gt;"",IF(BZ76&gt;0,(Berekening!N76+BH76)/BX76*BZ76,0)," ")</f>
        <v xml:space="preserve"> </v>
      </c>
      <c r="CC76" s="35" t="str">
        <f>IF(Aanbod!D91&gt;"",IF(BZ76&gt;0,(Berekening!T76+BN76)/BX76*BZ76,0)," ")</f>
        <v xml:space="preserve"> </v>
      </c>
      <c r="CD76" s="33" t="str">
        <f>IF(Aanbod!D91&gt;"",IF(BZ76&gt;0,Berekening!AA76/BX76*BZ76,0)," ")</f>
        <v xml:space="preserve"> </v>
      </c>
      <c r="CE76" s="35"/>
      <c r="CM76" s="36"/>
      <c r="CN76" s="5"/>
      <c r="CO76" s="5" t="str">
        <f>IF(Aanbod!D91&gt;"",IF(EXACT(BZ76,0),IF(EXACT(AK76,0),IF(EXACT(AE76, "pA"),AH76,IF(EXACT(AE76, "Gvg-A"),AH76,IF(EXACT(AE76, "Gvg"),AH76,0))),0),0)," ")</f>
        <v xml:space="preserve"> </v>
      </c>
      <c r="CP76" s="5" t="str">
        <f>IF(Aanbod!D91&gt;"",IF(EXACT(BZ76,0),IF(EXACT(AK76,0),IF(EXACT(AE76, "pA"),AF76,IF(EXACT(AE76, "Gvg-A"),AF76,IF(EXACT(AE76, "Gvg"),AF76,0))),0),0)," ")</f>
        <v xml:space="preserve"> </v>
      </c>
      <c r="CQ76" s="5" t="str">
        <f>IF(Aanbod!D91&gt;"",IF($CO$203&gt;0,$CN$1/$CO$203*CO76,0)," ")</f>
        <v xml:space="preserve"> </v>
      </c>
      <c r="CR76" s="29" t="str">
        <f>IF(Aanbod!D91&gt;"",IF(CP76&gt;0,CQ76/CP76," ")," ")</f>
        <v xml:space="preserve"> </v>
      </c>
      <c r="CS76" s="5"/>
      <c r="CT76" s="5"/>
      <c r="CU76" s="5" t="str">
        <f>IF(Aanbod!D91&gt;"",IF(EXACT(BZ76,0),IF(EXACT(AK76,0),IF(EXACT(AE76, "pB"),AH76,IF(EXACT(AE76, "Gvg-B"),AH76,IF(EXACT(AE76, "Gvg"),AH76,0))),0),0)," ")</f>
        <v xml:space="preserve"> </v>
      </c>
      <c r="CV76" s="5" t="str">
        <f>IF(Aanbod!D91&gt;"",IF(EXACT(BZ76,0),IF(EXACT(AK76,0),IF(EXACT(AE76, "pB"),AF76,IF(EXACT(AE76, "Gvg-B"),AF76,IF(EXACT(AE76, "Gvg"),AF76,0))),0),0)," ")</f>
        <v xml:space="preserve"> </v>
      </c>
      <c r="CW76" s="9" t="str">
        <f>IF(Aanbod!D91&gt;"",IF($CU$203&gt;0,$CT$1/$CU$203*CU76,0)," ")</f>
        <v xml:space="preserve"> </v>
      </c>
      <c r="CX76" s="10" t="str">
        <f>IF(Aanbod!D91&gt;"",IF(CV76&gt;0,CW76/CV76," ")," ")</f>
        <v xml:space="preserve"> </v>
      </c>
      <c r="CY76" s="26"/>
      <c r="CZ76" s="30"/>
      <c r="DA76" s="31" t="str">
        <f>IF(Aanbod!D91&gt;"",IF(EXACT(BZ76,0),IF(EXACT(AK76,0),IF(EXACT(AE76, "pA"),AH76,IF(EXACT(AE76, "Gvg"),AH76,IF(EXACT(AE76, "Gvg-A"),AH76,IF(EXACT(AE76, "Gvg-B"),AH76,0)))),0),0)," ")</f>
        <v xml:space="preserve"> </v>
      </c>
      <c r="DB76" s="31" t="str">
        <f>IF(Aanbod!D91&gt;"",IF(EXACT(BZ76,0),IF(EXACT(AK76,0),IF(EXACT(AE76, "pA"),AF76,IF(EXACT(AE76, "Gvg"),AF76,IF(EXACT(AE76, "Gvg-A"),AF76,IF(EXACT(AE76, "Gvg-B"),AF76,0)))),0),0)," ")</f>
        <v xml:space="preserve"> </v>
      </c>
      <c r="DC76" s="31" t="str">
        <f>IF(Aanbod!D91&gt;"",IF($DA$203&gt;0,$CZ$1/$DA$203*DA76,0)," ")</f>
        <v xml:space="preserve"> </v>
      </c>
      <c r="DD76" s="29" t="str">
        <f>IF(Aanbod!D91&gt;"",IF(DB76&gt;0,DC76/DB76," ")," ")</f>
        <v xml:space="preserve"> </v>
      </c>
      <c r="DF76" s="26"/>
      <c r="DG76" s="30"/>
      <c r="DH76" s="31" t="str">
        <f>IF(Aanbod!D91&gt;"",IF(EXACT(BZ76,0),IF(EXACT(AK76,0),IF(EXACT(AE76, "pB"),AH76,IF(EXACT(AE76, "Gvg"),AH76,IF(EXACT(AE76, "Gvg-A"),AH76,IF(EXACT(AE76, "Gvg-B"),AH76,0)))),0),0)," ")</f>
        <v xml:space="preserve"> </v>
      </c>
      <c r="DI76" s="31" t="str">
        <f>IF(Aanbod!D91&gt;"",IF(EXACT(BZ76,0),IF(EXACT(AK76,0),IF(EXACT(AE76, "pB"),AF76,IF(EXACT(AE76, "Gvg"),AF76,IF(EXACT(AE76, "Gvg-A"),AF76,IF(EXACT(AE76, "Gvg-B"),AF76,0)))),0),0)," ")</f>
        <v xml:space="preserve"> </v>
      </c>
      <c r="DJ76" s="31" t="str">
        <f>IF(Aanbod!D91&gt;"",IF($DH$203&gt;0,$DG$1/$DH$203*DH76,0)," ")</f>
        <v xml:space="preserve"> </v>
      </c>
      <c r="DK76" s="29" t="str">
        <f>IF(Aanbod!D91&gt;"",IF(DI76&gt;0,DJ76/DI76," ")," ")</f>
        <v xml:space="preserve"> </v>
      </c>
      <c r="DM76" s="37" t="str">
        <f>IF(Aanbod!D91&gt;"",BX76-BZ76+CQ76+CW76+DC76+DJ76," ")</f>
        <v xml:space="preserve"> </v>
      </c>
      <c r="DN76" s="35" t="str">
        <f>IF(Aanbod!D91&gt;"",IF((DM76-AF76)&gt;0,(DM76-AF76),0)," ")</f>
        <v xml:space="preserve"> </v>
      </c>
      <c r="DO76" s="35" t="str">
        <f>IF(Aanbod!D91&gt;"",IF(DN76&gt;0,(Berekening!H76+BB76+CQ76)/DM76*DN76,0)," ")</f>
        <v xml:space="preserve"> </v>
      </c>
      <c r="DP76" s="35" t="str">
        <f>IF(Aanbod!D91&gt;"",IF(DN76&gt;0,(Berekening!N76+BH76+CW76)/DM76*DN76,0)," ")</f>
        <v xml:space="preserve"> </v>
      </c>
      <c r="DQ76" s="35" t="str">
        <f>IF(Aanbod!D91&gt;"",IF(DN76&gt;0,(Berekening!T76+BN76+DC76)/DM76*DN76,0)," ")</f>
        <v xml:space="preserve"> </v>
      </c>
      <c r="DR76" s="33" t="str">
        <f>IF(Aanbod!D91&gt;"",IF(DN76&gt;0,(Berekening!AA76+BU76+DJ76)/DM76*DN76,0)," ")</f>
        <v xml:space="preserve"> </v>
      </c>
      <c r="DS76" s="35"/>
      <c r="DT76" s="38" t="str">
        <f>IF(Aanbod!D91&gt;"",ROUND((DM76-DN76),2)," ")</f>
        <v xml:space="preserve"> </v>
      </c>
      <c r="DU76" s="38" t="str">
        <f>IF(Aanbod!D91&gt;"",IF(DT76=C76,0.01,DT76),"")</f>
        <v/>
      </c>
      <c r="DV76" s="39" t="str">
        <f>IF(Aanbod!D91&gt;"",RANK(DU76,$DU$2:$DU$201) + COUNTIF($DU$2:DU76,DU76) -1," ")</f>
        <v xml:space="preserve"> </v>
      </c>
      <c r="DW76" s="35" t="str">
        <f>IF(Aanbod!D91&gt;"",IF($DV$203&lt;0,IF(DV76&lt;=ABS($DV$203),0.01,0),IF(DV76&lt;=ABS($DV$203),-0.01,0))," ")</f>
        <v xml:space="preserve"> </v>
      </c>
      <c r="DX76" s="35"/>
      <c r="DY76" s="28" t="str">
        <f>IF(Aanbod!D91&gt;"",DT76+DW76," ")</f>
        <v xml:space="preserve"> </v>
      </c>
    </row>
    <row r="77" spans="1:129" x14ac:dyDescent="0.25">
      <c r="A77" s="26" t="str">
        <f>Aanbod!A92</f>
        <v/>
      </c>
      <c r="B77" s="27" t="str">
        <f>IF(Aanbod!D92&gt;"",IF(EXACT(Aanbod!F92, "Preferent"),Aanbod!E92*2,IF(EXACT(Aanbod!F92, "Concurrent"),Aanbod!E92,0))," ")</f>
        <v xml:space="preserve"> </v>
      </c>
      <c r="C77" s="28" t="str">
        <f>IF(Aanbod!E92&gt;0,Aanbod!E92," ")</f>
        <v xml:space="preserve"> </v>
      </c>
      <c r="D77" s="5"/>
      <c r="E77" s="5"/>
      <c r="F77" s="5" t="str">
        <f>IF(Aanbod!D92&gt;"",IF(EXACT(Aanbod!D92, "pA"),Berekening!B77,IF(EXACT(Aanbod!D92, "Gvg-A"),Berekening!B77,IF(EXACT(Aanbod!D92, "Gvg"),Berekening!B77,0)))," ")</f>
        <v xml:space="preserve"> </v>
      </c>
      <c r="G77" s="5" t="str">
        <f>IF(Aanbod!D92&gt;"",IF(EXACT(Aanbod!D92, "pA"),Aanbod!E92,IF(EXACT(Aanbod!D92, "Gvg-A"),Aanbod!E92,IF(EXACT(Aanbod!D92, "Gvg"),Aanbod!E92,0)))," ")</f>
        <v xml:space="preserve"> </v>
      </c>
      <c r="H77" s="5" t="str">
        <f>IF(Aanbod!D92&gt;"",IF($F$203&gt;0,$E$1/$F$203*F77,0)," ")</f>
        <v xml:space="preserve"> </v>
      </c>
      <c r="I77" s="29" t="str">
        <f>IF(Aanbod!D92&gt;"",IF(G77&gt;0,H77/G77," ")," ")</f>
        <v xml:space="preserve"> </v>
      </c>
      <c r="J77" s="5"/>
      <c r="K77" s="5"/>
      <c r="L77" s="5" t="str">
        <f>IF(Aanbod!D92&gt;"",IF(EXACT(Aanbod!D92, "pB"),Berekening!B77,IF(EXACT(Aanbod!D92, "Gvg-B"),Berekening!B77,IF(EXACT(Aanbod!D92, "Gvg"),Berekening!B77,0)))," ")</f>
        <v xml:space="preserve"> </v>
      </c>
      <c r="M77" s="5" t="str">
        <f>IF(Aanbod!D92&gt;"",IF(EXACT(Aanbod!D92, "pB"),Aanbod!E92,IF(EXACT(Aanbod!D92, "Gvg-B"),Aanbod!E92,IF(EXACT(Aanbod!D92, "Gvg"),Aanbod!E92,0)))," ")</f>
        <v xml:space="preserve"> </v>
      </c>
      <c r="N77" s="9" t="str">
        <f>IF(Aanbod!D92&gt;"",IF($L$203&gt;0,$K$1/$L$203*L77,0)," ")</f>
        <v xml:space="preserve"> </v>
      </c>
      <c r="O77" s="10" t="str">
        <f>IF(Aanbod!D92&gt;"",IF(M77&gt;0,N77/M77," ")," ")</f>
        <v xml:space="preserve"> </v>
      </c>
      <c r="P77" s="26"/>
      <c r="Q77" s="30"/>
      <c r="R77" s="31" t="str">
        <f>IF(Aanbod!D92&gt;"",IF(EXACT(Aanbod!D92, "pA"),Berekening!B77,IF(EXACT(Aanbod!D92, "Gvg"),Berekening!B77,IF(EXACT(Aanbod!D92, "Gvg-A"),Berekening!B77,IF(EXACT(Aanbod!D92, "Gvg-B"),Berekening!B77,0))))," ")</f>
        <v xml:space="preserve"> </v>
      </c>
      <c r="S77" s="31" t="str">
        <f>IF(Aanbod!D92&gt;"",IF(EXACT(Aanbod!D92, "pA"),Aanbod!E92,IF(EXACT(Aanbod!D92, "Gvg"),Aanbod!E92,IF(EXACT(Aanbod!D92, "Gvg-A"),Aanbod!E92,IF(EXACT(Aanbod!D92, "Gvg-B"),Aanbod!E92,0))))," ")</f>
        <v xml:space="preserve"> </v>
      </c>
      <c r="T77" s="31" t="str">
        <f>IF(Aanbod!D92&gt;"",IF($R$203&gt;0,$Q$1/$R$203*R77,0)," ")</f>
        <v xml:space="preserve"> </v>
      </c>
      <c r="U77" s="29" t="str">
        <f>IF(Aanbod!D92&gt;"",IF(S77&gt;0,T77/S77," ")," ")</f>
        <v xml:space="preserve"> </v>
      </c>
      <c r="W77" s="26"/>
      <c r="X77" s="30"/>
      <c r="Y77" s="31" t="str">
        <f>IF(Aanbod!D92&gt;"",IF(EXACT(Aanbod!D92, "pB"),Berekening!B77,IF(EXACT(Aanbod!D92, "Gvg"),Berekening!B77,IF(EXACT(Aanbod!D92, "Gvg-A"),Berekening!B77,IF(EXACT(Aanbod!D92, "Gvg-B"),Berekening!B77,0))))," ")</f>
        <v xml:space="preserve"> </v>
      </c>
      <c r="Z77" s="31" t="str">
        <f>IF(Aanbod!D92&gt;"",IF(EXACT(Aanbod!D92, "pB"),Aanbod!E92,IF(EXACT(Aanbod!D92, "Gvg"),Aanbod!E92,IF(EXACT(Aanbod!D92, "Gvg-A"),Aanbod!E92,IF(EXACT(Aanbod!D92, "Gvg-B"),Aanbod!E92,0))))," ")</f>
        <v xml:space="preserve"> </v>
      </c>
      <c r="AA77" s="31" t="str">
        <f>IF(Aanbod!D92&gt;"",IF($Y$203&gt;0,$X$1/$Y$203*Y77,0)," ")</f>
        <v xml:space="preserve"> </v>
      </c>
      <c r="AB77" s="29" t="str">
        <f>IF(Aanbod!D92&gt;"",IF(Z77&gt;0,AA77/Z77," ")," ")</f>
        <v xml:space="preserve"> </v>
      </c>
      <c r="AC77" s="32"/>
      <c r="AD77" s="26" t="str">
        <f>IF(Aanbod!D92&gt;"",ROW(AE77)-1," ")</f>
        <v xml:space="preserve"> </v>
      </c>
      <c r="AE77" t="str">
        <f>IF(Aanbod!D92&gt;"",Aanbod!D92," ")</f>
        <v xml:space="preserve"> </v>
      </c>
      <c r="AF77" s="9" t="str">
        <f>IF(Aanbod!D92&gt;"",Aanbod!E92," ")</f>
        <v xml:space="preserve"> </v>
      </c>
      <c r="AG77" t="str">
        <f>IF(Aanbod!D92&gt;"",Aanbod!F92," ")</f>
        <v xml:space="preserve"> </v>
      </c>
      <c r="AH77" s="33" t="str">
        <f>IF(Aanbod!D92&gt;"",Berekening!B77," ")</f>
        <v xml:space="preserve"> </v>
      </c>
      <c r="AI77" s="34" t="str">
        <f>IF(Aanbod!D92&gt;"",Berekening!H77+Berekening!N77+Berekening!T77+Berekening!AA77," ")</f>
        <v xml:space="preserve"> </v>
      </c>
      <c r="AJ77" s="35" t="str">
        <f>IF(Aanbod!D92&gt;"",IF((AI77-AF77)&gt;0,0,(AI77-AF77))," ")</f>
        <v xml:space="preserve"> </v>
      </c>
      <c r="AK77" s="35" t="str">
        <f>IF(Aanbod!D92&gt;"",IF((AI77-AF77)&gt;0,(AI77-AF77),0)," ")</f>
        <v xml:space="preserve"> </v>
      </c>
      <c r="AL77" s="35" t="str">
        <f>IF(Aanbod!D92&gt;"",IF(AK77&gt;0,Berekening!H77/AI77*AK77,0)," ")</f>
        <v xml:space="preserve"> </v>
      </c>
      <c r="AM77" s="35" t="str">
        <f>IF(Aanbod!D92&gt;"",IF(AK77&gt;0,Berekening!N77/AI77*AK77,0)," ")</f>
        <v xml:space="preserve"> </v>
      </c>
      <c r="AN77" s="35" t="str">
        <f>IF(Aanbod!D92&gt;"",IF(AK77&gt;0,Berekening!T77/AI77*AK77,0)," ")</f>
        <v xml:space="preserve"> </v>
      </c>
      <c r="AO77" s="33" t="str">
        <f>IF(Aanbod!D92&gt;"",IF(AK77&gt;0,Berekening!AA77/AI77*AK77,0)," ")</f>
        <v xml:space="preserve"> </v>
      </c>
      <c r="AX77" s="36"/>
      <c r="AY77" s="5"/>
      <c r="AZ77" s="5" t="str">
        <f>IF(Aanbod!D92&gt;"",IF(EXACT(AK77,0),IF(EXACT(Aanbod!D92, "pA"),Berekening!B77,IF(EXACT(Aanbod!D92, "Gvg-A"),Berekening!B77,IF(EXACT(Aanbod!D92, "Gvg"),Berekening!B77,0))),0)," ")</f>
        <v xml:space="preserve"> </v>
      </c>
      <c r="BA77" s="5" t="str">
        <f>IF(Aanbod!D92&gt;"",IF(EXACT(AK77,0),IF(EXACT(Aanbod!D92, "pA"),Aanbod!E92,IF(EXACT(Aanbod!D92, "Gvg-A"),Aanbod!E92,IF(EXACT(Aanbod!D92, "Gvg"),Aanbod!E92,0))),0)," ")</f>
        <v xml:space="preserve"> </v>
      </c>
      <c r="BB77" s="5" t="str">
        <f>IF(Aanbod!D92&gt;"",IF($AZ$203&gt;0,$AY$1/$AZ$203*AZ77,0)," ")</f>
        <v xml:space="preserve"> </v>
      </c>
      <c r="BC77" s="29" t="str">
        <f>IF(Aanbod!D92&gt;"",IF(BA77&gt;0,BB77/BA77," ")," ")</f>
        <v xml:space="preserve"> </v>
      </c>
      <c r="BD77" s="5"/>
      <c r="BE77" s="5"/>
      <c r="BF77" s="5" t="str">
        <f>IF(Aanbod!D92&gt;"",IF(EXACT(AK77,0),IF(EXACT(Aanbod!D92, "pB"),Berekening!B77,IF(EXACT(Aanbod!D92, "Gvg-B"),Berekening!B77,IF(EXACT(Aanbod!D92, "Gvg"),Berekening!B77,0))),0)," ")</f>
        <v xml:space="preserve"> </v>
      </c>
      <c r="BG77" s="5" t="str">
        <f>IF(Aanbod!D92&gt;"",IF(EXACT(AK77,0),IF(EXACT(Aanbod!D92, "pB"),Aanbod!E92,IF(EXACT(Aanbod!D92, "Gvg-B"),Aanbod!E92,IF(EXACT(Aanbod!D92, "Gvg"),Aanbod!E92,0))),0)," ")</f>
        <v xml:space="preserve"> </v>
      </c>
      <c r="BH77" s="9" t="str">
        <f>IF(Aanbod!D92&gt;"",IF($BF$203&gt;0,$BE$1/$BF$203*BF77,0)," ")</f>
        <v xml:space="preserve"> </v>
      </c>
      <c r="BI77" s="10" t="str">
        <f>IF(Aanbod!D92&gt;"",IF(BG77&gt;0,BH77/BG77," ")," ")</f>
        <v xml:space="preserve"> </v>
      </c>
      <c r="BJ77" s="26"/>
      <c r="BK77" s="30"/>
      <c r="BL77" s="31" t="str">
        <f>IF(Aanbod!D92&gt;"",IF(EXACT(AK77,0),IF(EXACT(Aanbod!D92, "pA"),Berekening!B77,IF(EXACT(Aanbod!D92, "Gvg"),Berekening!B77,IF(EXACT(Aanbod!D92, "Gvg-A"),Berekening!B77,IF(EXACT(Aanbod!D92, "Gvg-B"),Berekening!B77,0)))),0)," ")</f>
        <v xml:space="preserve"> </v>
      </c>
      <c r="BM77" s="31" t="str">
        <f>IF(Aanbod!D92&gt;"",IF(EXACT(AK77,0),IF(EXACT(Aanbod!D92, "pA"),Aanbod!E92,IF(EXACT(Aanbod!D92, "Gvg"),Aanbod!E92,IF(EXACT(Aanbod!D92, "Gvg-A"),Aanbod!E92,IF(EXACT(Aanbod!D92, "Gvg-B"),Aanbod!E92,0)))),0)," ")</f>
        <v xml:space="preserve"> </v>
      </c>
      <c r="BN77" s="31" t="str">
        <f>IF(Aanbod!D92&gt;"",IF($BL$203&gt;0,$BK$1/$BL$203*BL77,0)," ")</f>
        <v xml:space="preserve"> </v>
      </c>
      <c r="BO77" s="29" t="str">
        <f>IF(Aanbod!D92&gt;"",IF(BM77&gt;0,BN77/BM77," ")," ")</f>
        <v xml:space="preserve"> </v>
      </c>
      <c r="BQ77" s="26"/>
      <c r="BR77" s="30"/>
      <c r="BS77" s="31" t="str">
        <f>IF(Aanbod!D92&gt;"",IF(EXACT(AK77,0),IF(EXACT(Aanbod!D92, "pB"),Berekening!B77,IF(EXACT(Aanbod!D92, "Gvg"),Berekening!B77,IF(EXACT(Aanbod!D92, "Gvg-A"),Berekening!B77,IF(EXACT(Aanbod!D92, "Gvg-B"),Berekening!B77,0)))),0)," ")</f>
        <v xml:space="preserve"> </v>
      </c>
      <c r="BT77" s="31" t="str">
        <f>IF(Aanbod!D92&gt;"",IF(EXACT(AK77,0),IF(EXACT(Aanbod!D92, "pB"),Aanbod!E92,IF(EXACT(Aanbod!D92, "Gvg"),Aanbod!E92,IF(EXACT(Aanbod!D92, "Gvg-A"),Aanbod!E92,IF(EXACT(Aanbod!D92, "Gvg-B"),Aanbod!E92,0)))),0)," ")</f>
        <v xml:space="preserve"> </v>
      </c>
      <c r="BU77" s="31" t="str">
        <f>IF(Aanbod!D92&gt;"",IF($BS$203&gt;0,$BR$1/$BS$203*BS77,0)," ")</f>
        <v xml:space="preserve"> </v>
      </c>
      <c r="BV77" s="29" t="str">
        <f>IF(Aanbod!D92&gt;"",IF(BT77&gt;0,BU77/BT77," ")," ")</f>
        <v xml:space="preserve"> </v>
      </c>
      <c r="BX77" s="34" t="str">
        <f>IF(Aanbod!D92&gt;"",AI77-AK77+BB77+BH77+BN77+BU77," ")</f>
        <v xml:space="preserve"> </v>
      </c>
      <c r="BY77" s="35" t="str">
        <f>IF(Aanbod!D92&gt;"",IF((BX77-AF77)&gt;0,0,(BX77-AF77))," ")</f>
        <v xml:space="preserve"> </v>
      </c>
      <c r="BZ77" s="35" t="str">
        <f>IF(Aanbod!D92&gt;"",IF((BX77-AF77)&gt;0,(BX77-AF77),0)," ")</f>
        <v xml:space="preserve"> </v>
      </c>
      <c r="CA77" s="35" t="str">
        <f>IF(Aanbod!D92&gt;"",IF(BZ77&gt;0,(Berekening!H77+BB77)/BX77*BZ77,0)," ")</f>
        <v xml:space="preserve"> </v>
      </c>
      <c r="CB77" s="35" t="str">
        <f>IF(Aanbod!D92&gt;"",IF(BZ77&gt;0,(Berekening!N77+BH77)/BX77*BZ77,0)," ")</f>
        <v xml:space="preserve"> </v>
      </c>
      <c r="CC77" s="35" t="str">
        <f>IF(Aanbod!D92&gt;"",IF(BZ77&gt;0,(Berekening!T77+BN77)/BX77*BZ77,0)," ")</f>
        <v xml:space="preserve"> </v>
      </c>
      <c r="CD77" s="33" t="str">
        <f>IF(Aanbod!D92&gt;"",IF(BZ77&gt;0,Berekening!AA77/BX77*BZ77,0)," ")</f>
        <v xml:space="preserve"> </v>
      </c>
      <c r="CE77" s="35"/>
      <c r="CM77" s="36"/>
      <c r="CN77" s="5"/>
      <c r="CO77" s="5" t="str">
        <f>IF(Aanbod!D92&gt;"",IF(EXACT(BZ77,0),IF(EXACT(AK77,0),IF(EXACT(AE77, "pA"),AH77,IF(EXACT(AE77, "Gvg-A"),AH77,IF(EXACT(AE77, "Gvg"),AH77,0))),0),0)," ")</f>
        <v xml:space="preserve"> </v>
      </c>
      <c r="CP77" s="5" t="str">
        <f>IF(Aanbod!D92&gt;"",IF(EXACT(BZ77,0),IF(EXACT(AK77,0),IF(EXACT(AE77, "pA"),AF77,IF(EXACT(AE77, "Gvg-A"),AF77,IF(EXACT(AE77, "Gvg"),AF77,0))),0),0)," ")</f>
        <v xml:space="preserve"> </v>
      </c>
      <c r="CQ77" s="5" t="str">
        <f>IF(Aanbod!D92&gt;"",IF($CO$203&gt;0,$CN$1/$CO$203*CO77,0)," ")</f>
        <v xml:space="preserve"> </v>
      </c>
      <c r="CR77" s="29" t="str">
        <f>IF(Aanbod!D92&gt;"",IF(CP77&gt;0,CQ77/CP77," ")," ")</f>
        <v xml:space="preserve"> </v>
      </c>
      <c r="CS77" s="5"/>
      <c r="CT77" s="5"/>
      <c r="CU77" s="5" t="str">
        <f>IF(Aanbod!D92&gt;"",IF(EXACT(BZ77,0),IF(EXACT(AK77,0),IF(EXACT(AE77, "pB"),AH77,IF(EXACT(AE77, "Gvg-B"),AH77,IF(EXACT(AE77, "Gvg"),AH77,0))),0),0)," ")</f>
        <v xml:space="preserve"> </v>
      </c>
      <c r="CV77" s="5" t="str">
        <f>IF(Aanbod!D92&gt;"",IF(EXACT(BZ77,0),IF(EXACT(AK77,0),IF(EXACT(AE77, "pB"),AF77,IF(EXACT(AE77, "Gvg-B"),AF77,IF(EXACT(AE77, "Gvg"),AF77,0))),0),0)," ")</f>
        <v xml:space="preserve"> </v>
      </c>
      <c r="CW77" s="9" t="str">
        <f>IF(Aanbod!D92&gt;"",IF($CU$203&gt;0,$CT$1/$CU$203*CU77,0)," ")</f>
        <v xml:space="preserve"> </v>
      </c>
      <c r="CX77" s="10" t="str">
        <f>IF(Aanbod!D92&gt;"",IF(CV77&gt;0,CW77/CV77," ")," ")</f>
        <v xml:space="preserve"> </v>
      </c>
      <c r="CY77" s="26"/>
      <c r="CZ77" s="30"/>
      <c r="DA77" s="31" t="str">
        <f>IF(Aanbod!D92&gt;"",IF(EXACT(BZ77,0),IF(EXACT(AK77,0),IF(EXACT(AE77, "pA"),AH77,IF(EXACT(AE77, "Gvg"),AH77,IF(EXACT(AE77, "Gvg-A"),AH77,IF(EXACT(AE77, "Gvg-B"),AH77,0)))),0),0)," ")</f>
        <v xml:space="preserve"> </v>
      </c>
      <c r="DB77" s="31" t="str">
        <f>IF(Aanbod!D92&gt;"",IF(EXACT(BZ77,0),IF(EXACT(AK77,0),IF(EXACT(AE77, "pA"),AF77,IF(EXACT(AE77, "Gvg"),AF77,IF(EXACT(AE77, "Gvg-A"),AF77,IF(EXACT(AE77, "Gvg-B"),AF77,0)))),0),0)," ")</f>
        <v xml:space="preserve"> </v>
      </c>
      <c r="DC77" s="31" t="str">
        <f>IF(Aanbod!D92&gt;"",IF($DA$203&gt;0,$CZ$1/$DA$203*DA77,0)," ")</f>
        <v xml:space="preserve"> </v>
      </c>
      <c r="DD77" s="29" t="str">
        <f>IF(Aanbod!D92&gt;"",IF(DB77&gt;0,DC77/DB77," ")," ")</f>
        <v xml:space="preserve"> </v>
      </c>
      <c r="DF77" s="26"/>
      <c r="DG77" s="30"/>
      <c r="DH77" s="31" t="str">
        <f>IF(Aanbod!D92&gt;"",IF(EXACT(BZ77,0),IF(EXACT(AK77,0),IF(EXACT(AE77, "pB"),AH77,IF(EXACT(AE77, "Gvg"),AH77,IF(EXACT(AE77, "Gvg-A"),AH77,IF(EXACT(AE77, "Gvg-B"),AH77,0)))),0),0)," ")</f>
        <v xml:space="preserve"> </v>
      </c>
      <c r="DI77" s="31" t="str">
        <f>IF(Aanbod!D92&gt;"",IF(EXACT(BZ77,0),IF(EXACT(AK77,0),IF(EXACT(AE77, "pB"),AF77,IF(EXACT(AE77, "Gvg"),AF77,IF(EXACT(AE77, "Gvg-A"),AF77,IF(EXACT(AE77, "Gvg-B"),AF77,0)))),0),0)," ")</f>
        <v xml:space="preserve"> </v>
      </c>
      <c r="DJ77" s="31" t="str">
        <f>IF(Aanbod!D92&gt;"",IF($DH$203&gt;0,$DG$1/$DH$203*DH77,0)," ")</f>
        <v xml:space="preserve"> </v>
      </c>
      <c r="DK77" s="29" t="str">
        <f>IF(Aanbod!D92&gt;"",IF(DI77&gt;0,DJ77/DI77," ")," ")</f>
        <v xml:space="preserve"> </v>
      </c>
      <c r="DM77" s="37" t="str">
        <f>IF(Aanbod!D92&gt;"",BX77-BZ77+CQ77+CW77+DC77+DJ77," ")</f>
        <v xml:space="preserve"> </v>
      </c>
      <c r="DN77" s="35" t="str">
        <f>IF(Aanbod!D92&gt;"",IF((DM77-AF77)&gt;0,(DM77-AF77),0)," ")</f>
        <v xml:space="preserve"> </v>
      </c>
      <c r="DO77" s="35" t="str">
        <f>IF(Aanbod!D92&gt;"",IF(DN77&gt;0,(Berekening!H77+BB77+CQ77)/DM77*DN77,0)," ")</f>
        <v xml:space="preserve"> </v>
      </c>
      <c r="DP77" s="35" t="str">
        <f>IF(Aanbod!D92&gt;"",IF(DN77&gt;0,(Berekening!N77+BH77+CW77)/DM77*DN77,0)," ")</f>
        <v xml:space="preserve"> </v>
      </c>
      <c r="DQ77" s="35" t="str">
        <f>IF(Aanbod!D92&gt;"",IF(DN77&gt;0,(Berekening!T77+BN77+DC77)/DM77*DN77,0)," ")</f>
        <v xml:space="preserve"> </v>
      </c>
      <c r="DR77" s="33" t="str">
        <f>IF(Aanbod!D92&gt;"",IF(DN77&gt;0,(Berekening!AA77+BU77+DJ77)/DM77*DN77,0)," ")</f>
        <v xml:space="preserve"> </v>
      </c>
      <c r="DS77" s="35"/>
      <c r="DT77" s="38" t="str">
        <f>IF(Aanbod!D92&gt;"",ROUND((DM77-DN77),2)," ")</f>
        <v xml:space="preserve"> </v>
      </c>
      <c r="DU77" s="38" t="str">
        <f>IF(Aanbod!D92&gt;"",IF(DT77=C77,0.01,DT77),"")</f>
        <v/>
      </c>
      <c r="DV77" s="39" t="str">
        <f>IF(Aanbod!D92&gt;"",RANK(DU77,$DU$2:$DU$201) + COUNTIF($DU$2:DU77,DU77) -1," ")</f>
        <v xml:space="preserve"> </v>
      </c>
      <c r="DW77" s="35" t="str">
        <f>IF(Aanbod!D92&gt;"",IF($DV$203&lt;0,IF(DV77&lt;=ABS($DV$203),0.01,0),IF(DV77&lt;=ABS($DV$203),-0.01,0))," ")</f>
        <v xml:space="preserve"> </v>
      </c>
      <c r="DX77" s="35"/>
      <c r="DY77" s="28" t="str">
        <f>IF(Aanbod!D92&gt;"",DT77+DW77," ")</f>
        <v xml:space="preserve"> </v>
      </c>
    </row>
    <row r="78" spans="1:129" x14ac:dyDescent="0.25">
      <c r="A78" s="26" t="str">
        <f>Aanbod!A93</f>
        <v/>
      </c>
      <c r="B78" s="27" t="str">
        <f>IF(Aanbod!D93&gt;"",IF(EXACT(Aanbod!F93, "Preferent"),Aanbod!E93*2,IF(EXACT(Aanbod!F93, "Concurrent"),Aanbod!E93,0))," ")</f>
        <v xml:space="preserve"> </v>
      </c>
      <c r="C78" s="28" t="str">
        <f>IF(Aanbod!E93&gt;0,Aanbod!E93," ")</f>
        <v xml:space="preserve"> </v>
      </c>
      <c r="D78" s="5"/>
      <c r="E78" s="5"/>
      <c r="F78" s="5" t="str">
        <f>IF(Aanbod!D93&gt;"",IF(EXACT(Aanbod!D93, "pA"),Berekening!B78,IF(EXACT(Aanbod!D93, "Gvg-A"),Berekening!B78,IF(EXACT(Aanbod!D93, "Gvg"),Berekening!B78,0)))," ")</f>
        <v xml:space="preserve"> </v>
      </c>
      <c r="G78" s="5" t="str">
        <f>IF(Aanbod!D93&gt;"",IF(EXACT(Aanbod!D93, "pA"),Aanbod!E93,IF(EXACT(Aanbod!D93, "Gvg-A"),Aanbod!E93,IF(EXACT(Aanbod!D93, "Gvg"),Aanbod!E93,0)))," ")</f>
        <v xml:space="preserve"> </v>
      </c>
      <c r="H78" s="5" t="str">
        <f>IF(Aanbod!D93&gt;"",IF($F$203&gt;0,$E$1/$F$203*F78,0)," ")</f>
        <v xml:space="preserve"> </v>
      </c>
      <c r="I78" s="29" t="str">
        <f>IF(Aanbod!D93&gt;"",IF(G78&gt;0,H78/G78," ")," ")</f>
        <v xml:space="preserve"> </v>
      </c>
      <c r="J78" s="5"/>
      <c r="K78" s="5"/>
      <c r="L78" s="5" t="str">
        <f>IF(Aanbod!D93&gt;"",IF(EXACT(Aanbod!D93, "pB"),Berekening!B78,IF(EXACT(Aanbod!D93, "Gvg-B"),Berekening!B78,IF(EXACT(Aanbod!D93, "Gvg"),Berekening!B78,0)))," ")</f>
        <v xml:space="preserve"> </v>
      </c>
      <c r="M78" s="5" t="str">
        <f>IF(Aanbod!D93&gt;"",IF(EXACT(Aanbod!D93, "pB"),Aanbod!E93,IF(EXACT(Aanbod!D93, "Gvg-B"),Aanbod!E93,IF(EXACT(Aanbod!D93, "Gvg"),Aanbod!E93,0)))," ")</f>
        <v xml:space="preserve"> </v>
      </c>
      <c r="N78" s="9" t="str">
        <f>IF(Aanbod!D93&gt;"",IF($L$203&gt;0,$K$1/$L$203*L78,0)," ")</f>
        <v xml:space="preserve"> </v>
      </c>
      <c r="O78" s="10" t="str">
        <f>IF(Aanbod!D93&gt;"",IF(M78&gt;0,N78/M78," ")," ")</f>
        <v xml:space="preserve"> </v>
      </c>
      <c r="P78" s="26"/>
      <c r="Q78" s="30"/>
      <c r="R78" s="31" t="str">
        <f>IF(Aanbod!D93&gt;"",IF(EXACT(Aanbod!D93, "pA"),Berekening!B78,IF(EXACT(Aanbod!D93, "Gvg"),Berekening!B78,IF(EXACT(Aanbod!D93, "Gvg-A"),Berekening!B78,IF(EXACT(Aanbod!D93, "Gvg-B"),Berekening!B78,0))))," ")</f>
        <v xml:space="preserve"> </v>
      </c>
      <c r="S78" s="31" t="str">
        <f>IF(Aanbod!D93&gt;"",IF(EXACT(Aanbod!D93, "pA"),Aanbod!E93,IF(EXACT(Aanbod!D93, "Gvg"),Aanbod!E93,IF(EXACT(Aanbod!D93, "Gvg-A"),Aanbod!E93,IF(EXACT(Aanbod!D93, "Gvg-B"),Aanbod!E93,0))))," ")</f>
        <v xml:space="preserve"> </v>
      </c>
      <c r="T78" s="31" t="str">
        <f>IF(Aanbod!D93&gt;"",IF($R$203&gt;0,$Q$1/$R$203*R78,0)," ")</f>
        <v xml:space="preserve"> </v>
      </c>
      <c r="U78" s="29" t="str">
        <f>IF(Aanbod!D93&gt;"",IF(S78&gt;0,T78/S78," ")," ")</f>
        <v xml:space="preserve"> </v>
      </c>
      <c r="W78" s="26"/>
      <c r="X78" s="30"/>
      <c r="Y78" s="31" t="str">
        <f>IF(Aanbod!D93&gt;"",IF(EXACT(Aanbod!D93, "pB"),Berekening!B78,IF(EXACT(Aanbod!D93, "Gvg"),Berekening!B78,IF(EXACT(Aanbod!D93, "Gvg-A"),Berekening!B78,IF(EXACT(Aanbod!D93, "Gvg-B"),Berekening!B78,0))))," ")</f>
        <v xml:space="preserve"> </v>
      </c>
      <c r="Z78" s="31" t="str">
        <f>IF(Aanbod!D93&gt;"",IF(EXACT(Aanbod!D93, "pB"),Aanbod!E93,IF(EXACT(Aanbod!D93, "Gvg"),Aanbod!E93,IF(EXACT(Aanbod!D93, "Gvg-A"),Aanbod!E93,IF(EXACT(Aanbod!D93, "Gvg-B"),Aanbod!E93,0))))," ")</f>
        <v xml:space="preserve"> </v>
      </c>
      <c r="AA78" s="31" t="str">
        <f>IF(Aanbod!D93&gt;"",IF($Y$203&gt;0,$X$1/$Y$203*Y78,0)," ")</f>
        <v xml:space="preserve"> </v>
      </c>
      <c r="AB78" s="29" t="str">
        <f>IF(Aanbod!D93&gt;"",IF(Z78&gt;0,AA78/Z78," ")," ")</f>
        <v xml:space="preserve"> </v>
      </c>
      <c r="AC78" s="32"/>
      <c r="AD78" s="26" t="str">
        <f>IF(Aanbod!D93&gt;"",ROW(AE78)-1," ")</f>
        <v xml:space="preserve"> </v>
      </c>
      <c r="AE78" t="str">
        <f>IF(Aanbod!D93&gt;"",Aanbod!D93," ")</f>
        <v xml:space="preserve"> </v>
      </c>
      <c r="AF78" s="9" t="str">
        <f>IF(Aanbod!D93&gt;"",Aanbod!E93," ")</f>
        <v xml:space="preserve"> </v>
      </c>
      <c r="AG78" t="str">
        <f>IF(Aanbod!D93&gt;"",Aanbod!F93," ")</f>
        <v xml:space="preserve"> </v>
      </c>
      <c r="AH78" s="33" t="str">
        <f>IF(Aanbod!D93&gt;"",Berekening!B78," ")</f>
        <v xml:space="preserve"> </v>
      </c>
      <c r="AI78" s="34" t="str">
        <f>IF(Aanbod!D93&gt;"",Berekening!H78+Berekening!N78+Berekening!T78+Berekening!AA78," ")</f>
        <v xml:space="preserve"> </v>
      </c>
      <c r="AJ78" s="35" t="str">
        <f>IF(Aanbod!D93&gt;"",IF((AI78-AF78)&gt;0,0,(AI78-AF78))," ")</f>
        <v xml:space="preserve"> </v>
      </c>
      <c r="AK78" s="35" t="str">
        <f>IF(Aanbod!D93&gt;"",IF((AI78-AF78)&gt;0,(AI78-AF78),0)," ")</f>
        <v xml:space="preserve"> </v>
      </c>
      <c r="AL78" s="35" t="str">
        <f>IF(Aanbod!D93&gt;"",IF(AK78&gt;0,Berekening!H78/AI78*AK78,0)," ")</f>
        <v xml:space="preserve"> </v>
      </c>
      <c r="AM78" s="35" t="str">
        <f>IF(Aanbod!D93&gt;"",IF(AK78&gt;0,Berekening!N78/AI78*AK78,0)," ")</f>
        <v xml:space="preserve"> </v>
      </c>
      <c r="AN78" s="35" t="str">
        <f>IF(Aanbod!D93&gt;"",IF(AK78&gt;0,Berekening!T78/AI78*AK78,0)," ")</f>
        <v xml:space="preserve"> </v>
      </c>
      <c r="AO78" s="33" t="str">
        <f>IF(Aanbod!D93&gt;"",IF(AK78&gt;0,Berekening!AA78/AI78*AK78,0)," ")</f>
        <v xml:space="preserve"> </v>
      </c>
      <c r="AX78" s="36"/>
      <c r="AY78" s="5"/>
      <c r="AZ78" s="5" t="str">
        <f>IF(Aanbod!D93&gt;"",IF(EXACT(AK78,0),IF(EXACT(Aanbod!D93, "pA"),Berekening!B78,IF(EXACT(Aanbod!D93, "Gvg-A"),Berekening!B78,IF(EXACT(Aanbod!D93, "Gvg"),Berekening!B78,0))),0)," ")</f>
        <v xml:space="preserve"> </v>
      </c>
      <c r="BA78" s="5" t="str">
        <f>IF(Aanbod!D93&gt;"",IF(EXACT(AK78,0),IF(EXACT(Aanbod!D93, "pA"),Aanbod!E93,IF(EXACT(Aanbod!D93, "Gvg-A"),Aanbod!E93,IF(EXACT(Aanbod!D93, "Gvg"),Aanbod!E93,0))),0)," ")</f>
        <v xml:space="preserve"> </v>
      </c>
      <c r="BB78" s="5" t="str">
        <f>IF(Aanbod!D93&gt;"",IF($AZ$203&gt;0,$AY$1/$AZ$203*AZ78,0)," ")</f>
        <v xml:space="preserve"> </v>
      </c>
      <c r="BC78" s="29" t="str">
        <f>IF(Aanbod!D93&gt;"",IF(BA78&gt;0,BB78/BA78," ")," ")</f>
        <v xml:space="preserve"> </v>
      </c>
      <c r="BD78" s="5"/>
      <c r="BE78" s="5"/>
      <c r="BF78" s="5" t="str">
        <f>IF(Aanbod!D93&gt;"",IF(EXACT(AK78,0),IF(EXACT(Aanbod!D93, "pB"),Berekening!B78,IF(EXACT(Aanbod!D93, "Gvg-B"),Berekening!B78,IF(EXACT(Aanbod!D93, "Gvg"),Berekening!B78,0))),0)," ")</f>
        <v xml:space="preserve"> </v>
      </c>
      <c r="BG78" s="5" t="str">
        <f>IF(Aanbod!D93&gt;"",IF(EXACT(AK78,0),IF(EXACT(Aanbod!D93, "pB"),Aanbod!E93,IF(EXACT(Aanbod!D93, "Gvg-B"),Aanbod!E93,IF(EXACT(Aanbod!D93, "Gvg"),Aanbod!E93,0))),0)," ")</f>
        <v xml:space="preserve"> </v>
      </c>
      <c r="BH78" s="9" t="str">
        <f>IF(Aanbod!D93&gt;"",IF($BF$203&gt;0,$BE$1/$BF$203*BF78,0)," ")</f>
        <v xml:space="preserve"> </v>
      </c>
      <c r="BI78" s="10" t="str">
        <f>IF(Aanbod!D93&gt;"",IF(BG78&gt;0,BH78/BG78," ")," ")</f>
        <v xml:space="preserve"> </v>
      </c>
      <c r="BJ78" s="26"/>
      <c r="BK78" s="30"/>
      <c r="BL78" s="31" t="str">
        <f>IF(Aanbod!D93&gt;"",IF(EXACT(AK78,0),IF(EXACT(Aanbod!D93, "pA"),Berekening!B78,IF(EXACT(Aanbod!D93, "Gvg"),Berekening!B78,IF(EXACT(Aanbod!D93, "Gvg-A"),Berekening!B78,IF(EXACT(Aanbod!D93, "Gvg-B"),Berekening!B78,0)))),0)," ")</f>
        <v xml:space="preserve"> </v>
      </c>
      <c r="BM78" s="31" t="str">
        <f>IF(Aanbod!D93&gt;"",IF(EXACT(AK78,0),IF(EXACT(Aanbod!D93, "pA"),Aanbod!E93,IF(EXACT(Aanbod!D93, "Gvg"),Aanbod!E93,IF(EXACT(Aanbod!D93, "Gvg-A"),Aanbod!E93,IF(EXACT(Aanbod!D93, "Gvg-B"),Aanbod!E93,0)))),0)," ")</f>
        <v xml:space="preserve"> </v>
      </c>
      <c r="BN78" s="31" t="str">
        <f>IF(Aanbod!D93&gt;"",IF($BL$203&gt;0,$BK$1/$BL$203*BL78,0)," ")</f>
        <v xml:space="preserve"> </v>
      </c>
      <c r="BO78" s="29" t="str">
        <f>IF(Aanbod!D93&gt;"",IF(BM78&gt;0,BN78/BM78," ")," ")</f>
        <v xml:space="preserve"> </v>
      </c>
      <c r="BQ78" s="26"/>
      <c r="BR78" s="30"/>
      <c r="BS78" s="31" t="str">
        <f>IF(Aanbod!D93&gt;"",IF(EXACT(AK78,0),IF(EXACT(Aanbod!D93, "pB"),Berekening!B78,IF(EXACT(Aanbod!D93, "Gvg"),Berekening!B78,IF(EXACT(Aanbod!D93, "Gvg-A"),Berekening!B78,IF(EXACT(Aanbod!D93, "Gvg-B"),Berekening!B78,0)))),0)," ")</f>
        <v xml:space="preserve"> </v>
      </c>
      <c r="BT78" s="31" t="str">
        <f>IF(Aanbod!D93&gt;"",IF(EXACT(AK78,0),IF(EXACT(Aanbod!D93, "pB"),Aanbod!E93,IF(EXACT(Aanbod!D93, "Gvg"),Aanbod!E93,IF(EXACT(Aanbod!D93, "Gvg-A"),Aanbod!E93,IF(EXACT(Aanbod!D93, "Gvg-B"),Aanbod!E93,0)))),0)," ")</f>
        <v xml:space="preserve"> </v>
      </c>
      <c r="BU78" s="31" t="str">
        <f>IF(Aanbod!D93&gt;"",IF($BS$203&gt;0,$BR$1/$BS$203*BS78,0)," ")</f>
        <v xml:space="preserve"> </v>
      </c>
      <c r="BV78" s="29" t="str">
        <f>IF(Aanbod!D93&gt;"",IF(BT78&gt;0,BU78/BT78," ")," ")</f>
        <v xml:space="preserve"> </v>
      </c>
      <c r="BX78" s="34" t="str">
        <f>IF(Aanbod!D93&gt;"",AI78-AK78+BB78+BH78+BN78+BU78," ")</f>
        <v xml:space="preserve"> </v>
      </c>
      <c r="BY78" s="35" t="str">
        <f>IF(Aanbod!D93&gt;"",IF((BX78-AF78)&gt;0,0,(BX78-AF78))," ")</f>
        <v xml:space="preserve"> </v>
      </c>
      <c r="BZ78" s="35" t="str">
        <f>IF(Aanbod!D93&gt;"",IF((BX78-AF78)&gt;0,(BX78-AF78),0)," ")</f>
        <v xml:space="preserve"> </v>
      </c>
      <c r="CA78" s="35" t="str">
        <f>IF(Aanbod!D93&gt;"",IF(BZ78&gt;0,(Berekening!H78+BB78)/BX78*BZ78,0)," ")</f>
        <v xml:space="preserve"> </v>
      </c>
      <c r="CB78" s="35" t="str">
        <f>IF(Aanbod!D93&gt;"",IF(BZ78&gt;0,(Berekening!N78+BH78)/BX78*BZ78,0)," ")</f>
        <v xml:space="preserve"> </v>
      </c>
      <c r="CC78" s="35" t="str">
        <f>IF(Aanbod!D93&gt;"",IF(BZ78&gt;0,(Berekening!T78+BN78)/BX78*BZ78,0)," ")</f>
        <v xml:space="preserve"> </v>
      </c>
      <c r="CD78" s="33" t="str">
        <f>IF(Aanbod!D93&gt;"",IF(BZ78&gt;0,Berekening!AA78/BX78*BZ78,0)," ")</f>
        <v xml:space="preserve"> </v>
      </c>
      <c r="CE78" s="35"/>
      <c r="CM78" s="36"/>
      <c r="CN78" s="5"/>
      <c r="CO78" s="5" t="str">
        <f>IF(Aanbod!D93&gt;"",IF(EXACT(BZ78,0),IF(EXACT(AK78,0),IF(EXACT(AE78, "pA"),AH78,IF(EXACT(AE78, "Gvg-A"),AH78,IF(EXACT(AE78, "Gvg"),AH78,0))),0),0)," ")</f>
        <v xml:space="preserve"> </v>
      </c>
      <c r="CP78" s="5" t="str">
        <f>IF(Aanbod!D93&gt;"",IF(EXACT(BZ78,0),IF(EXACT(AK78,0),IF(EXACT(AE78, "pA"),AF78,IF(EXACT(AE78, "Gvg-A"),AF78,IF(EXACT(AE78, "Gvg"),AF78,0))),0),0)," ")</f>
        <v xml:space="preserve"> </v>
      </c>
      <c r="CQ78" s="5" t="str">
        <f>IF(Aanbod!D93&gt;"",IF($CO$203&gt;0,$CN$1/$CO$203*CO78,0)," ")</f>
        <v xml:space="preserve"> </v>
      </c>
      <c r="CR78" s="29" t="str">
        <f>IF(Aanbod!D93&gt;"",IF(CP78&gt;0,CQ78/CP78," ")," ")</f>
        <v xml:space="preserve"> </v>
      </c>
      <c r="CS78" s="5"/>
      <c r="CT78" s="5"/>
      <c r="CU78" s="5" t="str">
        <f>IF(Aanbod!D93&gt;"",IF(EXACT(BZ78,0),IF(EXACT(AK78,0),IF(EXACT(AE78, "pB"),AH78,IF(EXACT(AE78, "Gvg-B"),AH78,IF(EXACT(AE78, "Gvg"),AH78,0))),0),0)," ")</f>
        <v xml:space="preserve"> </v>
      </c>
      <c r="CV78" s="5" t="str">
        <f>IF(Aanbod!D93&gt;"",IF(EXACT(BZ78,0),IF(EXACT(AK78,0),IF(EXACT(AE78, "pB"),AF78,IF(EXACT(AE78, "Gvg-B"),AF78,IF(EXACT(AE78, "Gvg"),AF78,0))),0),0)," ")</f>
        <v xml:space="preserve"> </v>
      </c>
      <c r="CW78" s="9" t="str">
        <f>IF(Aanbod!D93&gt;"",IF($CU$203&gt;0,$CT$1/$CU$203*CU78,0)," ")</f>
        <v xml:space="preserve"> </v>
      </c>
      <c r="CX78" s="10" t="str">
        <f>IF(Aanbod!D93&gt;"",IF(CV78&gt;0,CW78/CV78," ")," ")</f>
        <v xml:space="preserve"> </v>
      </c>
      <c r="CY78" s="26"/>
      <c r="CZ78" s="30"/>
      <c r="DA78" s="31" t="str">
        <f>IF(Aanbod!D93&gt;"",IF(EXACT(BZ78,0),IF(EXACT(AK78,0),IF(EXACT(AE78, "pA"),AH78,IF(EXACT(AE78, "Gvg"),AH78,IF(EXACT(AE78, "Gvg-A"),AH78,IF(EXACT(AE78, "Gvg-B"),AH78,0)))),0),0)," ")</f>
        <v xml:space="preserve"> </v>
      </c>
      <c r="DB78" s="31" t="str">
        <f>IF(Aanbod!D93&gt;"",IF(EXACT(BZ78,0),IF(EXACT(AK78,0),IF(EXACT(AE78, "pA"),AF78,IF(EXACT(AE78, "Gvg"),AF78,IF(EXACT(AE78, "Gvg-A"),AF78,IF(EXACT(AE78, "Gvg-B"),AF78,0)))),0),0)," ")</f>
        <v xml:space="preserve"> </v>
      </c>
      <c r="DC78" s="31" t="str">
        <f>IF(Aanbod!D93&gt;"",IF($DA$203&gt;0,$CZ$1/$DA$203*DA78,0)," ")</f>
        <v xml:space="preserve"> </v>
      </c>
      <c r="DD78" s="29" t="str">
        <f>IF(Aanbod!D93&gt;"",IF(DB78&gt;0,DC78/DB78," ")," ")</f>
        <v xml:space="preserve"> </v>
      </c>
      <c r="DF78" s="26"/>
      <c r="DG78" s="30"/>
      <c r="DH78" s="31" t="str">
        <f>IF(Aanbod!D93&gt;"",IF(EXACT(BZ78,0),IF(EXACT(AK78,0),IF(EXACT(AE78, "pB"),AH78,IF(EXACT(AE78, "Gvg"),AH78,IF(EXACT(AE78, "Gvg-A"),AH78,IF(EXACT(AE78, "Gvg-B"),AH78,0)))),0),0)," ")</f>
        <v xml:space="preserve"> </v>
      </c>
      <c r="DI78" s="31" t="str">
        <f>IF(Aanbod!D93&gt;"",IF(EXACT(BZ78,0),IF(EXACT(AK78,0),IF(EXACT(AE78, "pB"),AF78,IF(EXACT(AE78, "Gvg"),AF78,IF(EXACT(AE78, "Gvg-A"),AF78,IF(EXACT(AE78, "Gvg-B"),AF78,0)))),0),0)," ")</f>
        <v xml:space="preserve"> </v>
      </c>
      <c r="DJ78" s="31" t="str">
        <f>IF(Aanbod!D93&gt;"",IF($DH$203&gt;0,$DG$1/$DH$203*DH78,0)," ")</f>
        <v xml:space="preserve"> </v>
      </c>
      <c r="DK78" s="29" t="str">
        <f>IF(Aanbod!D93&gt;"",IF(DI78&gt;0,DJ78/DI78," ")," ")</f>
        <v xml:space="preserve"> </v>
      </c>
      <c r="DM78" s="37" t="str">
        <f>IF(Aanbod!D93&gt;"",BX78-BZ78+CQ78+CW78+DC78+DJ78," ")</f>
        <v xml:space="preserve"> </v>
      </c>
      <c r="DN78" s="35" t="str">
        <f>IF(Aanbod!D93&gt;"",IF((DM78-AF78)&gt;0,(DM78-AF78),0)," ")</f>
        <v xml:space="preserve"> </v>
      </c>
      <c r="DO78" s="35" t="str">
        <f>IF(Aanbod!D93&gt;"",IF(DN78&gt;0,(Berekening!H78+BB78+CQ78)/DM78*DN78,0)," ")</f>
        <v xml:space="preserve"> </v>
      </c>
      <c r="DP78" s="35" t="str">
        <f>IF(Aanbod!D93&gt;"",IF(DN78&gt;0,(Berekening!N78+BH78+CW78)/DM78*DN78,0)," ")</f>
        <v xml:space="preserve"> </v>
      </c>
      <c r="DQ78" s="35" t="str">
        <f>IF(Aanbod!D93&gt;"",IF(DN78&gt;0,(Berekening!T78+BN78+DC78)/DM78*DN78,0)," ")</f>
        <v xml:space="preserve"> </v>
      </c>
      <c r="DR78" s="33" t="str">
        <f>IF(Aanbod!D93&gt;"",IF(DN78&gt;0,(Berekening!AA78+BU78+DJ78)/DM78*DN78,0)," ")</f>
        <v xml:space="preserve"> </v>
      </c>
      <c r="DS78" s="35"/>
      <c r="DT78" s="38" t="str">
        <f>IF(Aanbod!D93&gt;"",ROUND((DM78-DN78),2)," ")</f>
        <v xml:space="preserve"> </v>
      </c>
      <c r="DU78" s="38" t="str">
        <f>IF(Aanbod!D93&gt;"",IF(DT78=C78,0.01,DT78),"")</f>
        <v/>
      </c>
      <c r="DV78" s="39" t="str">
        <f>IF(Aanbod!D93&gt;"",RANK(DU78,$DU$2:$DU$201) + COUNTIF($DU$2:DU78,DU78) -1," ")</f>
        <v xml:space="preserve"> </v>
      </c>
      <c r="DW78" s="35" t="str">
        <f>IF(Aanbod!D93&gt;"",IF($DV$203&lt;0,IF(DV78&lt;=ABS($DV$203),0.01,0),IF(DV78&lt;=ABS($DV$203),-0.01,0))," ")</f>
        <v xml:space="preserve"> </v>
      </c>
      <c r="DX78" s="35"/>
      <c r="DY78" s="28" t="str">
        <f>IF(Aanbod!D93&gt;"",DT78+DW78," ")</f>
        <v xml:space="preserve"> </v>
      </c>
    </row>
    <row r="79" spans="1:129" x14ac:dyDescent="0.25">
      <c r="A79" s="26" t="str">
        <f>Aanbod!A94</f>
        <v/>
      </c>
      <c r="B79" s="27" t="str">
        <f>IF(Aanbod!D94&gt;"",IF(EXACT(Aanbod!F94, "Preferent"),Aanbod!E94*2,IF(EXACT(Aanbod!F94, "Concurrent"),Aanbod!E94,0))," ")</f>
        <v xml:space="preserve"> </v>
      </c>
      <c r="C79" s="28" t="str">
        <f>IF(Aanbod!E94&gt;0,Aanbod!E94," ")</f>
        <v xml:space="preserve"> </v>
      </c>
      <c r="D79" s="5"/>
      <c r="E79" s="5"/>
      <c r="F79" s="5" t="str">
        <f>IF(Aanbod!D94&gt;"",IF(EXACT(Aanbod!D94, "pA"),Berekening!B79,IF(EXACT(Aanbod!D94, "Gvg-A"),Berekening!B79,IF(EXACT(Aanbod!D94, "Gvg"),Berekening!B79,0)))," ")</f>
        <v xml:space="preserve"> </v>
      </c>
      <c r="G79" s="5" t="str">
        <f>IF(Aanbod!D94&gt;"",IF(EXACT(Aanbod!D94, "pA"),Aanbod!E94,IF(EXACT(Aanbod!D94, "Gvg-A"),Aanbod!E94,IF(EXACT(Aanbod!D94, "Gvg"),Aanbod!E94,0)))," ")</f>
        <v xml:space="preserve"> </v>
      </c>
      <c r="H79" s="5" t="str">
        <f>IF(Aanbod!D94&gt;"",IF($F$203&gt;0,$E$1/$F$203*F79,0)," ")</f>
        <v xml:space="preserve"> </v>
      </c>
      <c r="I79" s="29" t="str">
        <f>IF(Aanbod!D94&gt;"",IF(G79&gt;0,H79/G79," ")," ")</f>
        <v xml:space="preserve"> </v>
      </c>
      <c r="J79" s="5"/>
      <c r="K79" s="5"/>
      <c r="L79" s="5" t="str">
        <f>IF(Aanbod!D94&gt;"",IF(EXACT(Aanbod!D94, "pB"),Berekening!B79,IF(EXACT(Aanbod!D94, "Gvg-B"),Berekening!B79,IF(EXACT(Aanbod!D94, "Gvg"),Berekening!B79,0)))," ")</f>
        <v xml:space="preserve"> </v>
      </c>
      <c r="M79" s="5" t="str">
        <f>IF(Aanbod!D94&gt;"",IF(EXACT(Aanbod!D94, "pB"),Aanbod!E94,IF(EXACT(Aanbod!D94, "Gvg-B"),Aanbod!E94,IF(EXACT(Aanbod!D94, "Gvg"),Aanbod!E94,0)))," ")</f>
        <v xml:space="preserve"> </v>
      </c>
      <c r="N79" s="9" t="str">
        <f>IF(Aanbod!D94&gt;"",IF($L$203&gt;0,$K$1/$L$203*L79,0)," ")</f>
        <v xml:space="preserve"> </v>
      </c>
      <c r="O79" s="10" t="str">
        <f>IF(Aanbod!D94&gt;"",IF(M79&gt;0,N79/M79," ")," ")</f>
        <v xml:space="preserve"> </v>
      </c>
      <c r="P79" s="26"/>
      <c r="Q79" s="30"/>
      <c r="R79" s="31" t="str">
        <f>IF(Aanbod!D94&gt;"",IF(EXACT(Aanbod!D94, "pA"),Berekening!B79,IF(EXACT(Aanbod!D94, "Gvg"),Berekening!B79,IF(EXACT(Aanbod!D94, "Gvg-A"),Berekening!B79,IF(EXACT(Aanbod!D94, "Gvg-B"),Berekening!B79,0))))," ")</f>
        <v xml:space="preserve"> </v>
      </c>
      <c r="S79" s="31" t="str">
        <f>IF(Aanbod!D94&gt;"",IF(EXACT(Aanbod!D94, "pA"),Aanbod!E94,IF(EXACT(Aanbod!D94, "Gvg"),Aanbod!E94,IF(EXACT(Aanbod!D94, "Gvg-A"),Aanbod!E94,IF(EXACT(Aanbod!D94, "Gvg-B"),Aanbod!E94,0))))," ")</f>
        <v xml:space="preserve"> </v>
      </c>
      <c r="T79" s="31" t="str">
        <f>IF(Aanbod!D94&gt;"",IF($R$203&gt;0,$Q$1/$R$203*R79,0)," ")</f>
        <v xml:space="preserve"> </v>
      </c>
      <c r="U79" s="29" t="str">
        <f>IF(Aanbod!D94&gt;"",IF(S79&gt;0,T79/S79," ")," ")</f>
        <v xml:space="preserve"> </v>
      </c>
      <c r="W79" s="26"/>
      <c r="X79" s="30"/>
      <c r="Y79" s="31" t="str">
        <f>IF(Aanbod!D94&gt;"",IF(EXACT(Aanbod!D94, "pB"),Berekening!B79,IF(EXACT(Aanbod!D94, "Gvg"),Berekening!B79,IF(EXACT(Aanbod!D94, "Gvg-A"),Berekening!B79,IF(EXACT(Aanbod!D94, "Gvg-B"),Berekening!B79,0))))," ")</f>
        <v xml:space="preserve"> </v>
      </c>
      <c r="Z79" s="31" t="str">
        <f>IF(Aanbod!D94&gt;"",IF(EXACT(Aanbod!D94, "pB"),Aanbod!E94,IF(EXACT(Aanbod!D94, "Gvg"),Aanbod!E94,IF(EXACT(Aanbod!D94, "Gvg-A"),Aanbod!E94,IF(EXACT(Aanbod!D94, "Gvg-B"),Aanbod!E94,0))))," ")</f>
        <v xml:space="preserve"> </v>
      </c>
      <c r="AA79" s="31" t="str">
        <f>IF(Aanbod!D94&gt;"",IF($Y$203&gt;0,$X$1/$Y$203*Y79,0)," ")</f>
        <v xml:space="preserve"> </v>
      </c>
      <c r="AB79" s="29" t="str">
        <f>IF(Aanbod!D94&gt;"",IF(Z79&gt;0,AA79/Z79," ")," ")</f>
        <v xml:space="preserve"> </v>
      </c>
      <c r="AC79" s="32"/>
      <c r="AD79" s="26" t="str">
        <f>IF(Aanbod!D94&gt;"",ROW(AE79)-1," ")</f>
        <v xml:space="preserve"> </v>
      </c>
      <c r="AE79" t="str">
        <f>IF(Aanbod!D94&gt;"",Aanbod!D94," ")</f>
        <v xml:space="preserve"> </v>
      </c>
      <c r="AF79" s="9" t="str">
        <f>IF(Aanbod!D94&gt;"",Aanbod!E94," ")</f>
        <v xml:space="preserve"> </v>
      </c>
      <c r="AG79" t="str">
        <f>IF(Aanbod!D94&gt;"",Aanbod!F94," ")</f>
        <v xml:space="preserve"> </v>
      </c>
      <c r="AH79" s="33" t="str">
        <f>IF(Aanbod!D94&gt;"",Berekening!B79," ")</f>
        <v xml:space="preserve"> </v>
      </c>
      <c r="AI79" s="34" t="str">
        <f>IF(Aanbod!D94&gt;"",Berekening!H79+Berekening!N79+Berekening!T79+Berekening!AA79," ")</f>
        <v xml:space="preserve"> </v>
      </c>
      <c r="AJ79" s="35" t="str">
        <f>IF(Aanbod!D94&gt;"",IF((AI79-AF79)&gt;0,0,(AI79-AF79))," ")</f>
        <v xml:space="preserve"> </v>
      </c>
      <c r="AK79" s="35" t="str">
        <f>IF(Aanbod!D94&gt;"",IF((AI79-AF79)&gt;0,(AI79-AF79),0)," ")</f>
        <v xml:space="preserve"> </v>
      </c>
      <c r="AL79" s="35" t="str">
        <f>IF(Aanbod!D94&gt;"",IF(AK79&gt;0,Berekening!H79/AI79*AK79,0)," ")</f>
        <v xml:space="preserve"> </v>
      </c>
      <c r="AM79" s="35" t="str">
        <f>IF(Aanbod!D94&gt;"",IF(AK79&gt;0,Berekening!N79/AI79*AK79,0)," ")</f>
        <v xml:space="preserve"> </v>
      </c>
      <c r="AN79" s="35" t="str">
        <f>IF(Aanbod!D94&gt;"",IF(AK79&gt;0,Berekening!T79/AI79*AK79,0)," ")</f>
        <v xml:space="preserve"> </v>
      </c>
      <c r="AO79" s="33" t="str">
        <f>IF(Aanbod!D94&gt;"",IF(AK79&gt;0,Berekening!AA79/AI79*AK79,0)," ")</f>
        <v xml:space="preserve"> </v>
      </c>
      <c r="AX79" s="36"/>
      <c r="AY79" s="5"/>
      <c r="AZ79" s="5" t="str">
        <f>IF(Aanbod!D94&gt;"",IF(EXACT(AK79,0),IF(EXACT(Aanbod!D94, "pA"),Berekening!B79,IF(EXACT(Aanbod!D94, "Gvg-A"),Berekening!B79,IF(EXACT(Aanbod!D94, "Gvg"),Berekening!B79,0))),0)," ")</f>
        <v xml:space="preserve"> </v>
      </c>
      <c r="BA79" s="5" t="str">
        <f>IF(Aanbod!D94&gt;"",IF(EXACT(AK79,0),IF(EXACT(Aanbod!D94, "pA"),Aanbod!E94,IF(EXACT(Aanbod!D94, "Gvg-A"),Aanbod!E94,IF(EXACT(Aanbod!D94, "Gvg"),Aanbod!E94,0))),0)," ")</f>
        <v xml:space="preserve"> </v>
      </c>
      <c r="BB79" s="5" t="str">
        <f>IF(Aanbod!D94&gt;"",IF($AZ$203&gt;0,$AY$1/$AZ$203*AZ79,0)," ")</f>
        <v xml:space="preserve"> </v>
      </c>
      <c r="BC79" s="29" t="str">
        <f>IF(Aanbod!D94&gt;"",IF(BA79&gt;0,BB79/BA79," ")," ")</f>
        <v xml:space="preserve"> </v>
      </c>
      <c r="BD79" s="5"/>
      <c r="BE79" s="5"/>
      <c r="BF79" s="5" t="str">
        <f>IF(Aanbod!D94&gt;"",IF(EXACT(AK79,0),IF(EXACT(Aanbod!D94, "pB"),Berekening!B79,IF(EXACT(Aanbod!D94, "Gvg-B"),Berekening!B79,IF(EXACT(Aanbod!D94, "Gvg"),Berekening!B79,0))),0)," ")</f>
        <v xml:space="preserve"> </v>
      </c>
      <c r="BG79" s="5" t="str">
        <f>IF(Aanbod!D94&gt;"",IF(EXACT(AK79,0),IF(EXACT(Aanbod!D94, "pB"),Aanbod!E94,IF(EXACT(Aanbod!D94, "Gvg-B"),Aanbod!E94,IF(EXACT(Aanbod!D94, "Gvg"),Aanbod!E94,0))),0)," ")</f>
        <v xml:space="preserve"> </v>
      </c>
      <c r="BH79" s="9" t="str">
        <f>IF(Aanbod!D94&gt;"",IF($BF$203&gt;0,$BE$1/$BF$203*BF79,0)," ")</f>
        <v xml:space="preserve"> </v>
      </c>
      <c r="BI79" s="10" t="str">
        <f>IF(Aanbod!D94&gt;"",IF(BG79&gt;0,BH79/BG79," ")," ")</f>
        <v xml:space="preserve"> </v>
      </c>
      <c r="BJ79" s="26"/>
      <c r="BK79" s="30"/>
      <c r="BL79" s="31" t="str">
        <f>IF(Aanbod!D94&gt;"",IF(EXACT(AK79,0),IF(EXACT(Aanbod!D94, "pA"),Berekening!B79,IF(EXACT(Aanbod!D94, "Gvg"),Berekening!B79,IF(EXACT(Aanbod!D94, "Gvg-A"),Berekening!B79,IF(EXACT(Aanbod!D94, "Gvg-B"),Berekening!B79,0)))),0)," ")</f>
        <v xml:space="preserve"> </v>
      </c>
      <c r="BM79" s="31" t="str">
        <f>IF(Aanbod!D94&gt;"",IF(EXACT(AK79,0),IF(EXACT(Aanbod!D94, "pA"),Aanbod!E94,IF(EXACT(Aanbod!D94, "Gvg"),Aanbod!E94,IF(EXACT(Aanbod!D94, "Gvg-A"),Aanbod!E94,IF(EXACT(Aanbod!D94, "Gvg-B"),Aanbod!E94,0)))),0)," ")</f>
        <v xml:space="preserve"> </v>
      </c>
      <c r="BN79" s="31" t="str">
        <f>IF(Aanbod!D94&gt;"",IF($BL$203&gt;0,$BK$1/$BL$203*BL79,0)," ")</f>
        <v xml:space="preserve"> </v>
      </c>
      <c r="BO79" s="29" t="str">
        <f>IF(Aanbod!D94&gt;"",IF(BM79&gt;0,BN79/BM79," ")," ")</f>
        <v xml:space="preserve"> </v>
      </c>
      <c r="BQ79" s="26"/>
      <c r="BR79" s="30"/>
      <c r="BS79" s="31" t="str">
        <f>IF(Aanbod!D94&gt;"",IF(EXACT(AK79,0),IF(EXACT(Aanbod!D94, "pB"),Berekening!B79,IF(EXACT(Aanbod!D94, "Gvg"),Berekening!B79,IF(EXACT(Aanbod!D94, "Gvg-A"),Berekening!B79,IF(EXACT(Aanbod!D94, "Gvg-B"),Berekening!B79,0)))),0)," ")</f>
        <v xml:space="preserve"> </v>
      </c>
      <c r="BT79" s="31" t="str">
        <f>IF(Aanbod!D94&gt;"",IF(EXACT(AK79,0),IF(EXACT(Aanbod!D94, "pB"),Aanbod!E94,IF(EXACT(Aanbod!D94, "Gvg"),Aanbod!E94,IF(EXACT(Aanbod!D94, "Gvg-A"),Aanbod!E94,IF(EXACT(Aanbod!D94, "Gvg-B"),Aanbod!E94,0)))),0)," ")</f>
        <v xml:space="preserve"> </v>
      </c>
      <c r="BU79" s="31" t="str">
        <f>IF(Aanbod!D94&gt;"",IF($BS$203&gt;0,$BR$1/$BS$203*BS79,0)," ")</f>
        <v xml:space="preserve"> </v>
      </c>
      <c r="BV79" s="29" t="str">
        <f>IF(Aanbod!D94&gt;"",IF(BT79&gt;0,BU79/BT79," ")," ")</f>
        <v xml:space="preserve"> </v>
      </c>
      <c r="BX79" s="34" t="str">
        <f>IF(Aanbod!D94&gt;"",AI79-AK79+BB79+BH79+BN79+BU79," ")</f>
        <v xml:space="preserve"> </v>
      </c>
      <c r="BY79" s="35" t="str">
        <f>IF(Aanbod!D94&gt;"",IF((BX79-AF79)&gt;0,0,(BX79-AF79))," ")</f>
        <v xml:space="preserve"> </v>
      </c>
      <c r="BZ79" s="35" t="str">
        <f>IF(Aanbod!D94&gt;"",IF((BX79-AF79)&gt;0,(BX79-AF79),0)," ")</f>
        <v xml:space="preserve"> </v>
      </c>
      <c r="CA79" s="35" t="str">
        <f>IF(Aanbod!D94&gt;"",IF(BZ79&gt;0,(Berekening!H79+BB79)/BX79*BZ79,0)," ")</f>
        <v xml:space="preserve"> </v>
      </c>
      <c r="CB79" s="35" t="str">
        <f>IF(Aanbod!D94&gt;"",IF(BZ79&gt;0,(Berekening!N79+BH79)/BX79*BZ79,0)," ")</f>
        <v xml:space="preserve"> </v>
      </c>
      <c r="CC79" s="35" t="str">
        <f>IF(Aanbod!D94&gt;"",IF(BZ79&gt;0,(Berekening!T79+BN79)/BX79*BZ79,0)," ")</f>
        <v xml:space="preserve"> </v>
      </c>
      <c r="CD79" s="33" t="str">
        <f>IF(Aanbod!D94&gt;"",IF(BZ79&gt;0,Berekening!AA79/BX79*BZ79,0)," ")</f>
        <v xml:space="preserve"> </v>
      </c>
      <c r="CE79" s="35"/>
      <c r="CM79" s="36"/>
      <c r="CN79" s="5"/>
      <c r="CO79" s="5" t="str">
        <f>IF(Aanbod!D94&gt;"",IF(EXACT(BZ79,0),IF(EXACT(AK79,0),IF(EXACT(AE79, "pA"),AH79,IF(EXACT(AE79, "Gvg-A"),AH79,IF(EXACT(AE79, "Gvg"),AH79,0))),0),0)," ")</f>
        <v xml:space="preserve"> </v>
      </c>
      <c r="CP79" s="5" t="str">
        <f>IF(Aanbod!D94&gt;"",IF(EXACT(BZ79,0),IF(EXACT(AK79,0),IF(EXACT(AE79, "pA"),AF79,IF(EXACT(AE79, "Gvg-A"),AF79,IF(EXACT(AE79, "Gvg"),AF79,0))),0),0)," ")</f>
        <v xml:space="preserve"> </v>
      </c>
      <c r="CQ79" s="5" t="str">
        <f>IF(Aanbod!D94&gt;"",IF($CO$203&gt;0,$CN$1/$CO$203*CO79,0)," ")</f>
        <v xml:space="preserve"> </v>
      </c>
      <c r="CR79" s="29" t="str">
        <f>IF(Aanbod!D94&gt;"",IF(CP79&gt;0,CQ79/CP79," ")," ")</f>
        <v xml:space="preserve"> </v>
      </c>
      <c r="CS79" s="5"/>
      <c r="CT79" s="5"/>
      <c r="CU79" s="5" t="str">
        <f>IF(Aanbod!D94&gt;"",IF(EXACT(BZ79,0),IF(EXACT(AK79,0),IF(EXACT(AE79, "pB"),AH79,IF(EXACT(AE79, "Gvg-B"),AH79,IF(EXACT(AE79, "Gvg"),AH79,0))),0),0)," ")</f>
        <v xml:space="preserve"> </v>
      </c>
      <c r="CV79" s="5" t="str">
        <f>IF(Aanbod!D94&gt;"",IF(EXACT(BZ79,0),IF(EXACT(AK79,0),IF(EXACT(AE79, "pB"),AF79,IF(EXACT(AE79, "Gvg-B"),AF79,IF(EXACT(AE79, "Gvg"),AF79,0))),0),0)," ")</f>
        <v xml:space="preserve"> </v>
      </c>
      <c r="CW79" s="9" t="str">
        <f>IF(Aanbod!D94&gt;"",IF($CU$203&gt;0,$CT$1/$CU$203*CU79,0)," ")</f>
        <v xml:space="preserve"> </v>
      </c>
      <c r="CX79" s="10" t="str">
        <f>IF(Aanbod!D94&gt;"",IF(CV79&gt;0,CW79/CV79," ")," ")</f>
        <v xml:space="preserve"> </v>
      </c>
      <c r="CY79" s="26"/>
      <c r="CZ79" s="30"/>
      <c r="DA79" s="31" t="str">
        <f>IF(Aanbod!D94&gt;"",IF(EXACT(BZ79,0),IF(EXACT(AK79,0),IF(EXACT(AE79, "pA"),AH79,IF(EXACT(AE79, "Gvg"),AH79,IF(EXACT(AE79, "Gvg-A"),AH79,IF(EXACT(AE79, "Gvg-B"),AH79,0)))),0),0)," ")</f>
        <v xml:space="preserve"> </v>
      </c>
      <c r="DB79" s="31" t="str">
        <f>IF(Aanbod!D94&gt;"",IF(EXACT(BZ79,0),IF(EXACT(AK79,0),IF(EXACT(AE79, "pA"),AF79,IF(EXACT(AE79, "Gvg"),AF79,IF(EXACT(AE79, "Gvg-A"),AF79,IF(EXACT(AE79, "Gvg-B"),AF79,0)))),0),0)," ")</f>
        <v xml:space="preserve"> </v>
      </c>
      <c r="DC79" s="31" t="str">
        <f>IF(Aanbod!D94&gt;"",IF($DA$203&gt;0,$CZ$1/$DA$203*DA79,0)," ")</f>
        <v xml:space="preserve"> </v>
      </c>
      <c r="DD79" s="29" t="str">
        <f>IF(Aanbod!D94&gt;"",IF(DB79&gt;0,DC79/DB79," ")," ")</f>
        <v xml:space="preserve"> </v>
      </c>
      <c r="DF79" s="26"/>
      <c r="DG79" s="30"/>
      <c r="DH79" s="31" t="str">
        <f>IF(Aanbod!D94&gt;"",IF(EXACT(BZ79,0),IF(EXACT(AK79,0),IF(EXACT(AE79, "pB"),AH79,IF(EXACT(AE79, "Gvg"),AH79,IF(EXACT(AE79, "Gvg-A"),AH79,IF(EXACT(AE79, "Gvg-B"),AH79,0)))),0),0)," ")</f>
        <v xml:space="preserve"> </v>
      </c>
      <c r="DI79" s="31" t="str">
        <f>IF(Aanbod!D94&gt;"",IF(EXACT(BZ79,0),IF(EXACT(AK79,0),IF(EXACT(AE79, "pB"),AF79,IF(EXACT(AE79, "Gvg"),AF79,IF(EXACT(AE79, "Gvg-A"),AF79,IF(EXACT(AE79, "Gvg-B"),AF79,0)))),0),0)," ")</f>
        <v xml:space="preserve"> </v>
      </c>
      <c r="DJ79" s="31" t="str">
        <f>IF(Aanbod!D94&gt;"",IF($DH$203&gt;0,$DG$1/$DH$203*DH79,0)," ")</f>
        <v xml:space="preserve"> </v>
      </c>
      <c r="DK79" s="29" t="str">
        <f>IF(Aanbod!D94&gt;"",IF(DI79&gt;0,DJ79/DI79," ")," ")</f>
        <v xml:space="preserve"> </v>
      </c>
      <c r="DM79" s="37" t="str">
        <f>IF(Aanbod!D94&gt;"",BX79-BZ79+CQ79+CW79+DC79+DJ79," ")</f>
        <v xml:space="preserve"> </v>
      </c>
      <c r="DN79" s="35" t="str">
        <f>IF(Aanbod!D94&gt;"",IF((DM79-AF79)&gt;0,(DM79-AF79),0)," ")</f>
        <v xml:space="preserve"> </v>
      </c>
      <c r="DO79" s="35" t="str">
        <f>IF(Aanbod!D94&gt;"",IF(DN79&gt;0,(Berekening!H79+BB79+CQ79)/DM79*DN79,0)," ")</f>
        <v xml:space="preserve"> </v>
      </c>
      <c r="DP79" s="35" t="str">
        <f>IF(Aanbod!D94&gt;"",IF(DN79&gt;0,(Berekening!N79+BH79+CW79)/DM79*DN79,0)," ")</f>
        <v xml:space="preserve"> </v>
      </c>
      <c r="DQ79" s="35" t="str">
        <f>IF(Aanbod!D94&gt;"",IF(DN79&gt;0,(Berekening!T79+BN79+DC79)/DM79*DN79,0)," ")</f>
        <v xml:space="preserve"> </v>
      </c>
      <c r="DR79" s="33" t="str">
        <f>IF(Aanbod!D94&gt;"",IF(DN79&gt;0,(Berekening!AA79+BU79+DJ79)/DM79*DN79,0)," ")</f>
        <v xml:space="preserve"> </v>
      </c>
      <c r="DS79" s="35"/>
      <c r="DT79" s="38" t="str">
        <f>IF(Aanbod!D94&gt;"",ROUND((DM79-DN79),2)," ")</f>
        <v xml:space="preserve"> </v>
      </c>
      <c r="DU79" s="38" t="str">
        <f>IF(Aanbod!D94&gt;"",IF(DT79=C79,0.01,DT79),"")</f>
        <v/>
      </c>
      <c r="DV79" s="39" t="str">
        <f>IF(Aanbod!D94&gt;"",RANK(DU79,$DU$2:$DU$201) + COUNTIF($DU$2:DU79,DU79) -1," ")</f>
        <v xml:space="preserve"> </v>
      </c>
      <c r="DW79" s="35" t="str">
        <f>IF(Aanbod!D94&gt;"",IF($DV$203&lt;0,IF(DV79&lt;=ABS($DV$203),0.01,0),IF(DV79&lt;=ABS($DV$203),-0.01,0))," ")</f>
        <v xml:space="preserve"> </v>
      </c>
      <c r="DX79" s="35"/>
      <c r="DY79" s="28" t="str">
        <f>IF(Aanbod!D94&gt;"",DT79+DW79," ")</f>
        <v xml:space="preserve"> </v>
      </c>
    </row>
    <row r="80" spans="1:129" x14ac:dyDescent="0.25">
      <c r="A80" s="26" t="str">
        <f>Aanbod!A95</f>
        <v/>
      </c>
      <c r="B80" s="27" t="str">
        <f>IF(Aanbod!D95&gt;"",IF(EXACT(Aanbod!F95, "Preferent"),Aanbod!E95*2,IF(EXACT(Aanbod!F95, "Concurrent"),Aanbod!E95,0))," ")</f>
        <v xml:space="preserve"> </v>
      </c>
      <c r="C80" s="28" t="str">
        <f>IF(Aanbod!E95&gt;0,Aanbod!E95," ")</f>
        <v xml:space="preserve"> </v>
      </c>
      <c r="D80" s="5"/>
      <c r="E80" s="5"/>
      <c r="F80" s="5" t="str">
        <f>IF(Aanbod!D95&gt;"",IF(EXACT(Aanbod!D95, "pA"),Berekening!B80,IF(EXACT(Aanbod!D95, "Gvg-A"),Berekening!B80,IF(EXACT(Aanbod!D95, "Gvg"),Berekening!B80,0)))," ")</f>
        <v xml:space="preserve"> </v>
      </c>
      <c r="G80" s="5" t="str">
        <f>IF(Aanbod!D95&gt;"",IF(EXACT(Aanbod!D95, "pA"),Aanbod!E95,IF(EXACT(Aanbod!D95, "Gvg-A"),Aanbod!E95,IF(EXACT(Aanbod!D95, "Gvg"),Aanbod!E95,0)))," ")</f>
        <v xml:space="preserve"> </v>
      </c>
      <c r="H80" s="5" t="str">
        <f>IF(Aanbod!D95&gt;"",IF($F$203&gt;0,$E$1/$F$203*F80,0)," ")</f>
        <v xml:space="preserve"> </v>
      </c>
      <c r="I80" s="29" t="str">
        <f>IF(Aanbod!D95&gt;"",IF(G80&gt;0,H80/G80," ")," ")</f>
        <v xml:space="preserve"> </v>
      </c>
      <c r="J80" s="5"/>
      <c r="K80" s="5"/>
      <c r="L80" s="5" t="str">
        <f>IF(Aanbod!D95&gt;"",IF(EXACT(Aanbod!D95, "pB"),Berekening!B80,IF(EXACT(Aanbod!D95, "Gvg-B"),Berekening!B80,IF(EXACT(Aanbod!D95, "Gvg"),Berekening!B80,0)))," ")</f>
        <v xml:space="preserve"> </v>
      </c>
      <c r="M80" s="5" t="str">
        <f>IF(Aanbod!D95&gt;"",IF(EXACT(Aanbod!D95, "pB"),Aanbod!E95,IF(EXACT(Aanbod!D95, "Gvg-B"),Aanbod!E95,IF(EXACT(Aanbod!D95, "Gvg"),Aanbod!E95,0)))," ")</f>
        <v xml:space="preserve"> </v>
      </c>
      <c r="N80" s="9" t="str">
        <f>IF(Aanbod!D95&gt;"",IF($L$203&gt;0,$K$1/$L$203*L80,0)," ")</f>
        <v xml:space="preserve"> </v>
      </c>
      <c r="O80" s="10" t="str">
        <f>IF(Aanbod!D95&gt;"",IF(M80&gt;0,N80/M80," ")," ")</f>
        <v xml:space="preserve"> </v>
      </c>
      <c r="P80" s="26"/>
      <c r="Q80" s="30"/>
      <c r="R80" s="31" t="str">
        <f>IF(Aanbod!D95&gt;"",IF(EXACT(Aanbod!D95, "pA"),Berekening!B80,IF(EXACT(Aanbod!D95, "Gvg"),Berekening!B80,IF(EXACT(Aanbod!D95, "Gvg-A"),Berekening!B80,IF(EXACT(Aanbod!D95, "Gvg-B"),Berekening!B80,0))))," ")</f>
        <v xml:space="preserve"> </v>
      </c>
      <c r="S80" s="31" t="str">
        <f>IF(Aanbod!D95&gt;"",IF(EXACT(Aanbod!D95, "pA"),Aanbod!E95,IF(EXACT(Aanbod!D95, "Gvg"),Aanbod!E95,IF(EXACT(Aanbod!D95, "Gvg-A"),Aanbod!E95,IF(EXACT(Aanbod!D95, "Gvg-B"),Aanbod!E95,0))))," ")</f>
        <v xml:space="preserve"> </v>
      </c>
      <c r="T80" s="31" t="str">
        <f>IF(Aanbod!D95&gt;"",IF($R$203&gt;0,$Q$1/$R$203*R80,0)," ")</f>
        <v xml:space="preserve"> </v>
      </c>
      <c r="U80" s="29" t="str">
        <f>IF(Aanbod!D95&gt;"",IF(S80&gt;0,T80/S80," ")," ")</f>
        <v xml:space="preserve"> </v>
      </c>
      <c r="W80" s="26"/>
      <c r="X80" s="30"/>
      <c r="Y80" s="31" t="str">
        <f>IF(Aanbod!D95&gt;"",IF(EXACT(Aanbod!D95, "pB"),Berekening!B80,IF(EXACT(Aanbod!D95, "Gvg"),Berekening!B80,IF(EXACT(Aanbod!D95, "Gvg-A"),Berekening!B80,IF(EXACT(Aanbod!D95, "Gvg-B"),Berekening!B80,0))))," ")</f>
        <v xml:space="preserve"> </v>
      </c>
      <c r="Z80" s="31" t="str">
        <f>IF(Aanbod!D95&gt;"",IF(EXACT(Aanbod!D95, "pB"),Aanbod!E95,IF(EXACT(Aanbod!D95, "Gvg"),Aanbod!E95,IF(EXACT(Aanbod!D95, "Gvg-A"),Aanbod!E95,IF(EXACT(Aanbod!D95, "Gvg-B"),Aanbod!E95,0))))," ")</f>
        <v xml:space="preserve"> </v>
      </c>
      <c r="AA80" s="31" t="str">
        <f>IF(Aanbod!D95&gt;"",IF($Y$203&gt;0,$X$1/$Y$203*Y80,0)," ")</f>
        <v xml:space="preserve"> </v>
      </c>
      <c r="AB80" s="29" t="str">
        <f>IF(Aanbod!D95&gt;"",IF(Z80&gt;0,AA80/Z80," ")," ")</f>
        <v xml:space="preserve"> </v>
      </c>
      <c r="AC80" s="32"/>
      <c r="AD80" s="26" t="str">
        <f>IF(Aanbod!D95&gt;"",ROW(AE80)-1," ")</f>
        <v xml:space="preserve"> </v>
      </c>
      <c r="AE80" t="str">
        <f>IF(Aanbod!D95&gt;"",Aanbod!D95," ")</f>
        <v xml:space="preserve"> </v>
      </c>
      <c r="AF80" s="9" t="str">
        <f>IF(Aanbod!D95&gt;"",Aanbod!E95," ")</f>
        <v xml:space="preserve"> </v>
      </c>
      <c r="AG80" t="str">
        <f>IF(Aanbod!D95&gt;"",Aanbod!F95," ")</f>
        <v xml:space="preserve"> </v>
      </c>
      <c r="AH80" s="33" t="str">
        <f>IF(Aanbod!D95&gt;"",Berekening!B80," ")</f>
        <v xml:space="preserve"> </v>
      </c>
      <c r="AI80" s="34" t="str">
        <f>IF(Aanbod!D95&gt;"",Berekening!H80+Berekening!N80+Berekening!T80+Berekening!AA80," ")</f>
        <v xml:space="preserve"> </v>
      </c>
      <c r="AJ80" s="35" t="str">
        <f>IF(Aanbod!D95&gt;"",IF((AI80-AF80)&gt;0,0,(AI80-AF80))," ")</f>
        <v xml:space="preserve"> </v>
      </c>
      <c r="AK80" s="35" t="str">
        <f>IF(Aanbod!D95&gt;"",IF((AI80-AF80)&gt;0,(AI80-AF80),0)," ")</f>
        <v xml:space="preserve"> </v>
      </c>
      <c r="AL80" s="35" t="str">
        <f>IF(Aanbod!D95&gt;"",IF(AK80&gt;0,Berekening!H80/AI80*AK80,0)," ")</f>
        <v xml:space="preserve"> </v>
      </c>
      <c r="AM80" s="35" t="str">
        <f>IF(Aanbod!D95&gt;"",IF(AK80&gt;0,Berekening!N80/AI80*AK80,0)," ")</f>
        <v xml:space="preserve"> </v>
      </c>
      <c r="AN80" s="35" t="str">
        <f>IF(Aanbod!D95&gt;"",IF(AK80&gt;0,Berekening!T80/AI80*AK80,0)," ")</f>
        <v xml:space="preserve"> </v>
      </c>
      <c r="AO80" s="33" t="str">
        <f>IF(Aanbod!D95&gt;"",IF(AK80&gt;0,Berekening!AA80/AI80*AK80,0)," ")</f>
        <v xml:space="preserve"> </v>
      </c>
      <c r="AX80" s="36"/>
      <c r="AY80" s="5"/>
      <c r="AZ80" s="5" t="str">
        <f>IF(Aanbod!D95&gt;"",IF(EXACT(AK80,0),IF(EXACT(Aanbod!D95, "pA"),Berekening!B80,IF(EXACT(Aanbod!D95, "Gvg-A"),Berekening!B80,IF(EXACT(Aanbod!D95, "Gvg"),Berekening!B80,0))),0)," ")</f>
        <v xml:space="preserve"> </v>
      </c>
      <c r="BA80" s="5" t="str">
        <f>IF(Aanbod!D95&gt;"",IF(EXACT(AK80,0),IF(EXACT(Aanbod!D95, "pA"),Aanbod!E95,IF(EXACT(Aanbod!D95, "Gvg-A"),Aanbod!E95,IF(EXACT(Aanbod!D95, "Gvg"),Aanbod!E95,0))),0)," ")</f>
        <v xml:space="preserve"> </v>
      </c>
      <c r="BB80" s="5" t="str">
        <f>IF(Aanbod!D95&gt;"",IF($AZ$203&gt;0,$AY$1/$AZ$203*AZ80,0)," ")</f>
        <v xml:space="preserve"> </v>
      </c>
      <c r="BC80" s="29" t="str">
        <f>IF(Aanbod!D95&gt;"",IF(BA80&gt;0,BB80/BA80," ")," ")</f>
        <v xml:space="preserve"> </v>
      </c>
      <c r="BD80" s="5"/>
      <c r="BE80" s="5"/>
      <c r="BF80" s="5" t="str">
        <f>IF(Aanbod!D95&gt;"",IF(EXACT(AK80,0),IF(EXACT(Aanbod!D95, "pB"),Berekening!B80,IF(EXACT(Aanbod!D95, "Gvg-B"),Berekening!B80,IF(EXACT(Aanbod!D95, "Gvg"),Berekening!B80,0))),0)," ")</f>
        <v xml:space="preserve"> </v>
      </c>
      <c r="BG80" s="5" t="str">
        <f>IF(Aanbod!D95&gt;"",IF(EXACT(AK80,0),IF(EXACT(Aanbod!D95, "pB"),Aanbod!E95,IF(EXACT(Aanbod!D95, "Gvg-B"),Aanbod!E95,IF(EXACT(Aanbod!D95, "Gvg"),Aanbod!E95,0))),0)," ")</f>
        <v xml:space="preserve"> </v>
      </c>
      <c r="BH80" s="9" t="str">
        <f>IF(Aanbod!D95&gt;"",IF($BF$203&gt;0,$BE$1/$BF$203*BF80,0)," ")</f>
        <v xml:space="preserve"> </v>
      </c>
      <c r="BI80" s="10" t="str">
        <f>IF(Aanbod!D95&gt;"",IF(BG80&gt;0,BH80/BG80," ")," ")</f>
        <v xml:space="preserve"> </v>
      </c>
      <c r="BJ80" s="26"/>
      <c r="BK80" s="30"/>
      <c r="BL80" s="31" t="str">
        <f>IF(Aanbod!D95&gt;"",IF(EXACT(AK80,0),IF(EXACT(Aanbod!D95, "pA"),Berekening!B80,IF(EXACT(Aanbod!D95, "Gvg"),Berekening!B80,IF(EXACT(Aanbod!D95, "Gvg-A"),Berekening!B80,IF(EXACT(Aanbod!D95, "Gvg-B"),Berekening!B80,0)))),0)," ")</f>
        <v xml:space="preserve"> </v>
      </c>
      <c r="BM80" s="31" t="str">
        <f>IF(Aanbod!D95&gt;"",IF(EXACT(AK80,0),IF(EXACT(Aanbod!D95, "pA"),Aanbod!E95,IF(EXACT(Aanbod!D95, "Gvg"),Aanbod!E95,IF(EXACT(Aanbod!D95, "Gvg-A"),Aanbod!E95,IF(EXACT(Aanbod!D95, "Gvg-B"),Aanbod!E95,0)))),0)," ")</f>
        <v xml:space="preserve"> </v>
      </c>
      <c r="BN80" s="31" t="str">
        <f>IF(Aanbod!D95&gt;"",IF($BL$203&gt;0,$BK$1/$BL$203*BL80,0)," ")</f>
        <v xml:space="preserve"> </v>
      </c>
      <c r="BO80" s="29" t="str">
        <f>IF(Aanbod!D95&gt;"",IF(BM80&gt;0,BN80/BM80," ")," ")</f>
        <v xml:space="preserve"> </v>
      </c>
      <c r="BQ80" s="26"/>
      <c r="BR80" s="30"/>
      <c r="BS80" s="31" t="str">
        <f>IF(Aanbod!D95&gt;"",IF(EXACT(AK80,0),IF(EXACT(Aanbod!D95, "pB"),Berekening!B80,IF(EXACT(Aanbod!D95, "Gvg"),Berekening!B80,IF(EXACT(Aanbod!D95, "Gvg-A"),Berekening!B80,IF(EXACT(Aanbod!D95, "Gvg-B"),Berekening!B80,0)))),0)," ")</f>
        <v xml:space="preserve"> </v>
      </c>
      <c r="BT80" s="31" t="str">
        <f>IF(Aanbod!D95&gt;"",IF(EXACT(AK80,0),IF(EXACT(Aanbod!D95, "pB"),Aanbod!E95,IF(EXACT(Aanbod!D95, "Gvg"),Aanbod!E95,IF(EXACT(Aanbod!D95, "Gvg-A"),Aanbod!E95,IF(EXACT(Aanbod!D95, "Gvg-B"),Aanbod!E95,0)))),0)," ")</f>
        <v xml:space="preserve"> </v>
      </c>
      <c r="BU80" s="31" t="str">
        <f>IF(Aanbod!D95&gt;"",IF($BS$203&gt;0,$BR$1/$BS$203*BS80,0)," ")</f>
        <v xml:space="preserve"> </v>
      </c>
      <c r="BV80" s="29" t="str">
        <f>IF(Aanbod!D95&gt;"",IF(BT80&gt;0,BU80/BT80," ")," ")</f>
        <v xml:space="preserve"> </v>
      </c>
      <c r="BX80" s="34" t="str">
        <f>IF(Aanbod!D95&gt;"",AI80-AK80+BB80+BH80+BN80+BU80," ")</f>
        <v xml:space="preserve"> </v>
      </c>
      <c r="BY80" s="35" t="str">
        <f>IF(Aanbod!D95&gt;"",IF((BX80-AF80)&gt;0,0,(BX80-AF80))," ")</f>
        <v xml:space="preserve"> </v>
      </c>
      <c r="BZ80" s="35" t="str">
        <f>IF(Aanbod!D95&gt;"",IF((BX80-AF80)&gt;0,(BX80-AF80),0)," ")</f>
        <v xml:space="preserve"> </v>
      </c>
      <c r="CA80" s="35" t="str">
        <f>IF(Aanbod!D95&gt;"",IF(BZ80&gt;0,(Berekening!H80+BB80)/BX80*BZ80,0)," ")</f>
        <v xml:space="preserve"> </v>
      </c>
      <c r="CB80" s="35" t="str">
        <f>IF(Aanbod!D95&gt;"",IF(BZ80&gt;0,(Berekening!N80+BH80)/BX80*BZ80,0)," ")</f>
        <v xml:space="preserve"> </v>
      </c>
      <c r="CC80" s="35" t="str">
        <f>IF(Aanbod!D95&gt;"",IF(BZ80&gt;0,(Berekening!T80+BN80)/BX80*BZ80,0)," ")</f>
        <v xml:space="preserve"> </v>
      </c>
      <c r="CD80" s="33" t="str">
        <f>IF(Aanbod!D95&gt;"",IF(BZ80&gt;0,Berekening!AA80/BX80*BZ80,0)," ")</f>
        <v xml:space="preserve"> </v>
      </c>
      <c r="CE80" s="35"/>
      <c r="CM80" s="36"/>
      <c r="CN80" s="5"/>
      <c r="CO80" s="5" t="str">
        <f>IF(Aanbod!D95&gt;"",IF(EXACT(BZ80,0),IF(EXACT(AK80,0),IF(EXACT(AE80, "pA"),AH80,IF(EXACT(AE80, "Gvg-A"),AH80,IF(EXACT(AE80, "Gvg"),AH80,0))),0),0)," ")</f>
        <v xml:space="preserve"> </v>
      </c>
      <c r="CP80" s="5" t="str">
        <f>IF(Aanbod!D95&gt;"",IF(EXACT(BZ80,0),IF(EXACT(AK80,0),IF(EXACT(AE80, "pA"),AF80,IF(EXACT(AE80, "Gvg-A"),AF80,IF(EXACT(AE80, "Gvg"),AF80,0))),0),0)," ")</f>
        <v xml:space="preserve"> </v>
      </c>
      <c r="CQ80" s="5" t="str">
        <f>IF(Aanbod!D95&gt;"",IF($CO$203&gt;0,$CN$1/$CO$203*CO80,0)," ")</f>
        <v xml:space="preserve"> </v>
      </c>
      <c r="CR80" s="29" t="str">
        <f>IF(Aanbod!D95&gt;"",IF(CP80&gt;0,CQ80/CP80," ")," ")</f>
        <v xml:space="preserve"> </v>
      </c>
      <c r="CS80" s="5"/>
      <c r="CT80" s="5"/>
      <c r="CU80" s="5" t="str">
        <f>IF(Aanbod!D95&gt;"",IF(EXACT(BZ80,0),IF(EXACT(AK80,0),IF(EXACT(AE80, "pB"),AH80,IF(EXACT(AE80, "Gvg-B"),AH80,IF(EXACT(AE80, "Gvg"),AH80,0))),0),0)," ")</f>
        <v xml:space="preserve"> </v>
      </c>
      <c r="CV80" s="5" t="str">
        <f>IF(Aanbod!D95&gt;"",IF(EXACT(BZ80,0),IF(EXACT(AK80,0),IF(EXACT(AE80, "pB"),AF80,IF(EXACT(AE80, "Gvg-B"),AF80,IF(EXACT(AE80, "Gvg"),AF80,0))),0),0)," ")</f>
        <v xml:space="preserve"> </v>
      </c>
      <c r="CW80" s="9" t="str">
        <f>IF(Aanbod!D95&gt;"",IF($CU$203&gt;0,$CT$1/$CU$203*CU80,0)," ")</f>
        <v xml:space="preserve"> </v>
      </c>
      <c r="CX80" s="10" t="str">
        <f>IF(Aanbod!D95&gt;"",IF(CV80&gt;0,CW80/CV80," ")," ")</f>
        <v xml:space="preserve"> </v>
      </c>
      <c r="CY80" s="26"/>
      <c r="CZ80" s="30"/>
      <c r="DA80" s="31" t="str">
        <f>IF(Aanbod!D95&gt;"",IF(EXACT(BZ80,0),IF(EXACT(AK80,0),IF(EXACT(AE80, "pA"),AH80,IF(EXACT(AE80, "Gvg"),AH80,IF(EXACT(AE80, "Gvg-A"),AH80,IF(EXACT(AE80, "Gvg-B"),AH80,0)))),0),0)," ")</f>
        <v xml:space="preserve"> </v>
      </c>
      <c r="DB80" s="31" t="str">
        <f>IF(Aanbod!D95&gt;"",IF(EXACT(BZ80,0),IF(EXACT(AK80,0),IF(EXACT(AE80, "pA"),AF80,IF(EXACT(AE80, "Gvg"),AF80,IF(EXACT(AE80, "Gvg-A"),AF80,IF(EXACT(AE80, "Gvg-B"),AF80,0)))),0),0)," ")</f>
        <v xml:space="preserve"> </v>
      </c>
      <c r="DC80" s="31" t="str">
        <f>IF(Aanbod!D95&gt;"",IF($DA$203&gt;0,$CZ$1/$DA$203*DA80,0)," ")</f>
        <v xml:space="preserve"> </v>
      </c>
      <c r="DD80" s="29" t="str">
        <f>IF(Aanbod!D95&gt;"",IF(DB80&gt;0,DC80/DB80," ")," ")</f>
        <v xml:space="preserve"> </v>
      </c>
      <c r="DF80" s="26"/>
      <c r="DG80" s="30"/>
      <c r="DH80" s="31" t="str">
        <f>IF(Aanbod!D95&gt;"",IF(EXACT(BZ80,0),IF(EXACT(AK80,0),IF(EXACT(AE80, "pB"),AH80,IF(EXACT(AE80, "Gvg"),AH80,IF(EXACT(AE80, "Gvg-A"),AH80,IF(EXACT(AE80, "Gvg-B"),AH80,0)))),0),0)," ")</f>
        <v xml:space="preserve"> </v>
      </c>
      <c r="DI80" s="31" t="str">
        <f>IF(Aanbod!D95&gt;"",IF(EXACT(BZ80,0),IF(EXACT(AK80,0),IF(EXACT(AE80, "pB"),AF80,IF(EXACT(AE80, "Gvg"),AF80,IF(EXACT(AE80, "Gvg-A"),AF80,IF(EXACT(AE80, "Gvg-B"),AF80,0)))),0),0)," ")</f>
        <v xml:space="preserve"> </v>
      </c>
      <c r="DJ80" s="31" t="str">
        <f>IF(Aanbod!D95&gt;"",IF($DH$203&gt;0,$DG$1/$DH$203*DH80,0)," ")</f>
        <v xml:space="preserve"> </v>
      </c>
      <c r="DK80" s="29" t="str">
        <f>IF(Aanbod!D95&gt;"",IF(DI80&gt;0,DJ80/DI80," ")," ")</f>
        <v xml:space="preserve"> </v>
      </c>
      <c r="DM80" s="37" t="str">
        <f>IF(Aanbod!D95&gt;"",BX80-BZ80+CQ80+CW80+DC80+DJ80," ")</f>
        <v xml:space="preserve"> </v>
      </c>
      <c r="DN80" s="35" t="str">
        <f>IF(Aanbod!D95&gt;"",IF((DM80-AF80)&gt;0,(DM80-AF80),0)," ")</f>
        <v xml:space="preserve"> </v>
      </c>
      <c r="DO80" s="35" t="str">
        <f>IF(Aanbod!D95&gt;"",IF(DN80&gt;0,(Berekening!H80+BB80+CQ80)/DM80*DN80,0)," ")</f>
        <v xml:space="preserve"> </v>
      </c>
      <c r="DP80" s="35" t="str">
        <f>IF(Aanbod!D95&gt;"",IF(DN80&gt;0,(Berekening!N80+BH80+CW80)/DM80*DN80,0)," ")</f>
        <v xml:space="preserve"> </v>
      </c>
      <c r="DQ80" s="35" t="str">
        <f>IF(Aanbod!D95&gt;"",IF(DN80&gt;0,(Berekening!T80+BN80+DC80)/DM80*DN80,0)," ")</f>
        <v xml:space="preserve"> </v>
      </c>
      <c r="DR80" s="33" t="str">
        <f>IF(Aanbod!D95&gt;"",IF(DN80&gt;0,(Berekening!AA80+BU80+DJ80)/DM80*DN80,0)," ")</f>
        <v xml:space="preserve"> </v>
      </c>
      <c r="DS80" s="35"/>
      <c r="DT80" s="38" t="str">
        <f>IF(Aanbod!D95&gt;"",ROUND((DM80-DN80),2)," ")</f>
        <v xml:space="preserve"> </v>
      </c>
      <c r="DU80" s="38" t="str">
        <f>IF(Aanbod!D95&gt;"",IF(DT80=C80,0.01,DT80),"")</f>
        <v/>
      </c>
      <c r="DV80" s="39" t="str">
        <f>IF(Aanbod!D95&gt;"",RANK(DU80,$DU$2:$DU$201) + COUNTIF($DU$2:DU80,DU80) -1," ")</f>
        <v xml:space="preserve"> </v>
      </c>
      <c r="DW80" s="35" t="str">
        <f>IF(Aanbod!D95&gt;"",IF($DV$203&lt;0,IF(DV80&lt;=ABS($DV$203),0.01,0),IF(DV80&lt;=ABS($DV$203),-0.01,0))," ")</f>
        <v xml:space="preserve"> </v>
      </c>
      <c r="DX80" s="35"/>
      <c r="DY80" s="28" t="str">
        <f>IF(Aanbod!D95&gt;"",DT80+DW80," ")</f>
        <v xml:space="preserve"> </v>
      </c>
    </row>
    <row r="81" spans="1:129" x14ac:dyDescent="0.25">
      <c r="A81" s="26" t="str">
        <f>Aanbod!A96</f>
        <v/>
      </c>
      <c r="B81" s="27" t="str">
        <f>IF(Aanbod!D96&gt;"",IF(EXACT(Aanbod!F96, "Preferent"),Aanbod!E96*2,IF(EXACT(Aanbod!F96, "Concurrent"),Aanbod!E96,0))," ")</f>
        <v xml:space="preserve"> </v>
      </c>
      <c r="C81" s="28" t="str">
        <f>IF(Aanbod!E96&gt;0,Aanbod!E96," ")</f>
        <v xml:space="preserve"> </v>
      </c>
      <c r="D81" s="5"/>
      <c r="E81" s="5"/>
      <c r="F81" s="5" t="str">
        <f>IF(Aanbod!D96&gt;"",IF(EXACT(Aanbod!D96, "pA"),Berekening!B81,IF(EXACT(Aanbod!D96, "Gvg-A"),Berekening!B81,IF(EXACT(Aanbod!D96, "Gvg"),Berekening!B81,0)))," ")</f>
        <v xml:space="preserve"> </v>
      </c>
      <c r="G81" s="5" t="str">
        <f>IF(Aanbod!D96&gt;"",IF(EXACT(Aanbod!D96, "pA"),Aanbod!E96,IF(EXACT(Aanbod!D96, "Gvg-A"),Aanbod!E96,IF(EXACT(Aanbod!D96, "Gvg"),Aanbod!E96,0)))," ")</f>
        <v xml:space="preserve"> </v>
      </c>
      <c r="H81" s="5" t="str">
        <f>IF(Aanbod!D96&gt;"",IF($F$203&gt;0,$E$1/$F$203*F81,0)," ")</f>
        <v xml:space="preserve"> </v>
      </c>
      <c r="I81" s="29" t="str">
        <f>IF(Aanbod!D96&gt;"",IF(G81&gt;0,H81/G81," ")," ")</f>
        <v xml:space="preserve"> </v>
      </c>
      <c r="J81" s="5"/>
      <c r="K81" s="5"/>
      <c r="L81" s="5" t="str">
        <f>IF(Aanbod!D96&gt;"",IF(EXACT(Aanbod!D96, "pB"),Berekening!B81,IF(EXACT(Aanbod!D96, "Gvg-B"),Berekening!B81,IF(EXACT(Aanbod!D96, "Gvg"),Berekening!B81,0)))," ")</f>
        <v xml:space="preserve"> </v>
      </c>
      <c r="M81" s="5" t="str">
        <f>IF(Aanbod!D96&gt;"",IF(EXACT(Aanbod!D96, "pB"),Aanbod!E96,IF(EXACT(Aanbod!D96, "Gvg-B"),Aanbod!E96,IF(EXACT(Aanbod!D96, "Gvg"),Aanbod!E96,0)))," ")</f>
        <v xml:space="preserve"> </v>
      </c>
      <c r="N81" s="9" t="str">
        <f>IF(Aanbod!D96&gt;"",IF($L$203&gt;0,$K$1/$L$203*L81,0)," ")</f>
        <v xml:space="preserve"> </v>
      </c>
      <c r="O81" s="10" t="str">
        <f>IF(Aanbod!D96&gt;"",IF(M81&gt;0,N81/M81," ")," ")</f>
        <v xml:space="preserve"> </v>
      </c>
      <c r="P81" s="26"/>
      <c r="Q81" s="30"/>
      <c r="R81" s="31" t="str">
        <f>IF(Aanbod!D96&gt;"",IF(EXACT(Aanbod!D96, "pA"),Berekening!B81,IF(EXACT(Aanbod!D96, "Gvg"),Berekening!B81,IF(EXACT(Aanbod!D96, "Gvg-A"),Berekening!B81,IF(EXACT(Aanbod!D96, "Gvg-B"),Berekening!B81,0))))," ")</f>
        <v xml:space="preserve"> </v>
      </c>
      <c r="S81" s="31" t="str">
        <f>IF(Aanbod!D96&gt;"",IF(EXACT(Aanbod!D96, "pA"),Aanbod!E96,IF(EXACT(Aanbod!D96, "Gvg"),Aanbod!E96,IF(EXACT(Aanbod!D96, "Gvg-A"),Aanbod!E96,IF(EXACT(Aanbod!D96, "Gvg-B"),Aanbod!E96,0))))," ")</f>
        <v xml:space="preserve"> </v>
      </c>
      <c r="T81" s="31" t="str">
        <f>IF(Aanbod!D96&gt;"",IF($R$203&gt;0,$Q$1/$R$203*R81,0)," ")</f>
        <v xml:space="preserve"> </v>
      </c>
      <c r="U81" s="29" t="str">
        <f>IF(Aanbod!D96&gt;"",IF(S81&gt;0,T81/S81," ")," ")</f>
        <v xml:space="preserve"> </v>
      </c>
      <c r="W81" s="26"/>
      <c r="X81" s="30"/>
      <c r="Y81" s="31" t="str">
        <f>IF(Aanbod!D96&gt;"",IF(EXACT(Aanbod!D96, "pB"),Berekening!B81,IF(EXACT(Aanbod!D96, "Gvg"),Berekening!B81,IF(EXACT(Aanbod!D96, "Gvg-A"),Berekening!B81,IF(EXACT(Aanbod!D96, "Gvg-B"),Berekening!B81,0))))," ")</f>
        <v xml:space="preserve"> </v>
      </c>
      <c r="Z81" s="31" t="str">
        <f>IF(Aanbod!D96&gt;"",IF(EXACT(Aanbod!D96, "pB"),Aanbod!E96,IF(EXACT(Aanbod!D96, "Gvg"),Aanbod!E96,IF(EXACT(Aanbod!D96, "Gvg-A"),Aanbod!E96,IF(EXACT(Aanbod!D96, "Gvg-B"),Aanbod!E96,0))))," ")</f>
        <v xml:space="preserve"> </v>
      </c>
      <c r="AA81" s="31" t="str">
        <f>IF(Aanbod!D96&gt;"",IF($Y$203&gt;0,$X$1/$Y$203*Y81,0)," ")</f>
        <v xml:space="preserve"> </v>
      </c>
      <c r="AB81" s="29" t="str">
        <f>IF(Aanbod!D96&gt;"",IF(Z81&gt;0,AA81/Z81," ")," ")</f>
        <v xml:space="preserve"> </v>
      </c>
      <c r="AC81" s="32"/>
      <c r="AD81" s="26" t="str">
        <f>IF(Aanbod!D96&gt;"",ROW(AE81)-1," ")</f>
        <v xml:space="preserve"> </v>
      </c>
      <c r="AE81" t="str">
        <f>IF(Aanbod!D96&gt;"",Aanbod!D96," ")</f>
        <v xml:space="preserve"> </v>
      </c>
      <c r="AF81" s="9" t="str">
        <f>IF(Aanbod!D96&gt;"",Aanbod!E96," ")</f>
        <v xml:space="preserve"> </v>
      </c>
      <c r="AG81" t="str">
        <f>IF(Aanbod!D96&gt;"",Aanbod!F96," ")</f>
        <v xml:space="preserve"> </v>
      </c>
      <c r="AH81" s="33" t="str">
        <f>IF(Aanbod!D96&gt;"",Berekening!B81," ")</f>
        <v xml:space="preserve"> </v>
      </c>
      <c r="AI81" s="34" t="str">
        <f>IF(Aanbod!D96&gt;"",Berekening!H81+Berekening!N81+Berekening!T81+Berekening!AA81," ")</f>
        <v xml:space="preserve"> </v>
      </c>
      <c r="AJ81" s="35" t="str">
        <f>IF(Aanbod!D96&gt;"",IF((AI81-AF81)&gt;0,0,(AI81-AF81))," ")</f>
        <v xml:space="preserve"> </v>
      </c>
      <c r="AK81" s="35" t="str">
        <f>IF(Aanbod!D96&gt;"",IF((AI81-AF81)&gt;0,(AI81-AF81),0)," ")</f>
        <v xml:space="preserve"> </v>
      </c>
      <c r="AL81" s="35" t="str">
        <f>IF(Aanbod!D96&gt;"",IF(AK81&gt;0,Berekening!H81/AI81*AK81,0)," ")</f>
        <v xml:space="preserve"> </v>
      </c>
      <c r="AM81" s="35" t="str">
        <f>IF(Aanbod!D96&gt;"",IF(AK81&gt;0,Berekening!N81/AI81*AK81,0)," ")</f>
        <v xml:space="preserve"> </v>
      </c>
      <c r="AN81" s="35" t="str">
        <f>IF(Aanbod!D96&gt;"",IF(AK81&gt;0,Berekening!T81/AI81*AK81,0)," ")</f>
        <v xml:space="preserve"> </v>
      </c>
      <c r="AO81" s="33" t="str">
        <f>IF(Aanbod!D96&gt;"",IF(AK81&gt;0,Berekening!AA81/AI81*AK81,0)," ")</f>
        <v xml:space="preserve"> </v>
      </c>
      <c r="AX81" s="36"/>
      <c r="AY81" s="5"/>
      <c r="AZ81" s="5" t="str">
        <f>IF(Aanbod!D96&gt;"",IF(EXACT(AK81,0),IF(EXACT(Aanbod!D96, "pA"),Berekening!B81,IF(EXACT(Aanbod!D96, "Gvg-A"),Berekening!B81,IF(EXACT(Aanbod!D96, "Gvg"),Berekening!B81,0))),0)," ")</f>
        <v xml:space="preserve"> </v>
      </c>
      <c r="BA81" s="5" t="str">
        <f>IF(Aanbod!D96&gt;"",IF(EXACT(AK81,0),IF(EXACT(Aanbod!D96, "pA"),Aanbod!E96,IF(EXACT(Aanbod!D96, "Gvg-A"),Aanbod!E96,IF(EXACT(Aanbod!D96, "Gvg"),Aanbod!E96,0))),0)," ")</f>
        <v xml:space="preserve"> </v>
      </c>
      <c r="BB81" s="5" t="str">
        <f>IF(Aanbod!D96&gt;"",IF($AZ$203&gt;0,$AY$1/$AZ$203*AZ81,0)," ")</f>
        <v xml:space="preserve"> </v>
      </c>
      <c r="BC81" s="29" t="str">
        <f>IF(Aanbod!D96&gt;"",IF(BA81&gt;0,BB81/BA81," ")," ")</f>
        <v xml:space="preserve"> </v>
      </c>
      <c r="BD81" s="5"/>
      <c r="BE81" s="5"/>
      <c r="BF81" s="5" t="str">
        <f>IF(Aanbod!D96&gt;"",IF(EXACT(AK81,0),IF(EXACT(Aanbod!D96, "pB"),Berekening!B81,IF(EXACT(Aanbod!D96, "Gvg-B"),Berekening!B81,IF(EXACT(Aanbod!D96, "Gvg"),Berekening!B81,0))),0)," ")</f>
        <v xml:space="preserve"> </v>
      </c>
      <c r="BG81" s="5" t="str">
        <f>IF(Aanbod!D96&gt;"",IF(EXACT(AK81,0),IF(EXACT(Aanbod!D96, "pB"),Aanbod!E96,IF(EXACT(Aanbod!D96, "Gvg-B"),Aanbod!E96,IF(EXACT(Aanbod!D96, "Gvg"),Aanbod!E96,0))),0)," ")</f>
        <v xml:space="preserve"> </v>
      </c>
      <c r="BH81" s="9" t="str">
        <f>IF(Aanbod!D96&gt;"",IF($BF$203&gt;0,$BE$1/$BF$203*BF81,0)," ")</f>
        <v xml:space="preserve"> </v>
      </c>
      <c r="BI81" s="10" t="str">
        <f>IF(Aanbod!D96&gt;"",IF(BG81&gt;0,BH81/BG81," ")," ")</f>
        <v xml:space="preserve"> </v>
      </c>
      <c r="BJ81" s="26"/>
      <c r="BK81" s="30"/>
      <c r="BL81" s="31" t="str">
        <f>IF(Aanbod!D96&gt;"",IF(EXACT(AK81,0),IF(EXACT(Aanbod!D96, "pA"),Berekening!B81,IF(EXACT(Aanbod!D96, "Gvg"),Berekening!B81,IF(EXACT(Aanbod!D96, "Gvg-A"),Berekening!B81,IF(EXACT(Aanbod!D96, "Gvg-B"),Berekening!B81,0)))),0)," ")</f>
        <v xml:space="preserve"> </v>
      </c>
      <c r="BM81" s="31" t="str">
        <f>IF(Aanbod!D96&gt;"",IF(EXACT(AK81,0),IF(EXACT(Aanbod!D96, "pA"),Aanbod!E96,IF(EXACT(Aanbod!D96, "Gvg"),Aanbod!E96,IF(EXACT(Aanbod!D96, "Gvg-A"),Aanbod!E96,IF(EXACT(Aanbod!D96, "Gvg-B"),Aanbod!E96,0)))),0)," ")</f>
        <v xml:space="preserve"> </v>
      </c>
      <c r="BN81" s="31" t="str">
        <f>IF(Aanbod!D96&gt;"",IF($BL$203&gt;0,$BK$1/$BL$203*BL81,0)," ")</f>
        <v xml:space="preserve"> </v>
      </c>
      <c r="BO81" s="29" t="str">
        <f>IF(Aanbod!D96&gt;"",IF(BM81&gt;0,BN81/BM81," ")," ")</f>
        <v xml:space="preserve"> </v>
      </c>
      <c r="BQ81" s="26"/>
      <c r="BR81" s="30"/>
      <c r="BS81" s="31" t="str">
        <f>IF(Aanbod!D96&gt;"",IF(EXACT(AK81,0),IF(EXACT(Aanbod!D96, "pB"),Berekening!B81,IF(EXACT(Aanbod!D96, "Gvg"),Berekening!B81,IF(EXACT(Aanbod!D96, "Gvg-A"),Berekening!B81,IF(EXACT(Aanbod!D96, "Gvg-B"),Berekening!B81,0)))),0)," ")</f>
        <v xml:space="preserve"> </v>
      </c>
      <c r="BT81" s="31" t="str">
        <f>IF(Aanbod!D96&gt;"",IF(EXACT(AK81,0),IF(EXACT(Aanbod!D96, "pB"),Aanbod!E96,IF(EXACT(Aanbod!D96, "Gvg"),Aanbod!E96,IF(EXACT(Aanbod!D96, "Gvg-A"),Aanbod!E96,IF(EXACT(Aanbod!D96, "Gvg-B"),Aanbod!E96,0)))),0)," ")</f>
        <v xml:space="preserve"> </v>
      </c>
      <c r="BU81" s="31" t="str">
        <f>IF(Aanbod!D96&gt;"",IF($BS$203&gt;0,$BR$1/$BS$203*BS81,0)," ")</f>
        <v xml:space="preserve"> </v>
      </c>
      <c r="BV81" s="29" t="str">
        <f>IF(Aanbod!D96&gt;"",IF(BT81&gt;0,BU81/BT81," ")," ")</f>
        <v xml:space="preserve"> </v>
      </c>
      <c r="BX81" s="34" t="str">
        <f>IF(Aanbod!D96&gt;"",AI81-AK81+BB81+BH81+BN81+BU81," ")</f>
        <v xml:space="preserve"> </v>
      </c>
      <c r="BY81" s="35" t="str">
        <f>IF(Aanbod!D96&gt;"",IF((BX81-AF81)&gt;0,0,(BX81-AF81))," ")</f>
        <v xml:space="preserve"> </v>
      </c>
      <c r="BZ81" s="35" t="str">
        <f>IF(Aanbod!D96&gt;"",IF((BX81-AF81)&gt;0,(BX81-AF81),0)," ")</f>
        <v xml:space="preserve"> </v>
      </c>
      <c r="CA81" s="35" t="str">
        <f>IF(Aanbod!D96&gt;"",IF(BZ81&gt;0,(Berekening!H81+BB81)/BX81*BZ81,0)," ")</f>
        <v xml:space="preserve"> </v>
      </c>
      <c r="CB81" s="35" t="str">
        <f>IF(Aanbod!D96&gt;"",IF(BZ81&gt;0,(Berekening!N81+BH81)/BX81*BZ81,0)," ")</f>
        <v xml:space="preserve"> </v>
      </c>
      <c r="CC81" s="35" t="str">
        <f>IF(Aanbod!D96&gt;"",IF(BZ81&gt;0,(Berekening!T81+BN81)/BX81*BZ81,0)," ")</f>
        <v xml:space="preserve"> </v>
      </c>
      <c r="CD81" s="33" t="str">
        <f>IF(Aanbod!D96&gt;"",IF(BZ81&gt;0,Berekening!AA81/BX81*BZ81,0)," ")</f>
        <v xml:space="preserve"> </v>
      </c>
      <c r="CE81" s="35"/>
      <c r="CM81" s="36"/>
      <c r="CN81" s="5"/>
      <c r="CO81" s="5" t="str">
        <f>IF(Aanbod!D96&gt;"",IF(EXACT(BZ81,0),IF(EXACT(AK81,0),IF(EXACT(AE81, "pA"),AH81,IF(EXACT(AE81, "Gvg-A"),AH81,IF(EXACT(AE81, "Gvg"),AH81,0))),0),0)," ")</f>
        <v xml:space="preserve"> </v>
      </c>
      <c r="CP81" s="5" t="str">
        <f>IF(Aanbod!D96&gt;"",IF(EXACT(BZ81,0),IF(EXACT(AK81,0),IF(EXACT(AE81, "pA"),AF81,IF(EXACT(AE81, "Gvg-A"),AF81,IF(EXACT(AE81, "Gvg"),AF81,0))),0),0)," ")</f>
        <v xml:space="preserve"> </v>
      </c>
      <c r="CQ81" s="5" t="str">
        <f>IF(Aanbod!D96&gt;"",IF($CO$203&gt;0,$CN$1/$CO$203*CO81,0)," ")</f>
        <v xml:space="preserve"> </v>
      </c>
      <c r="CR81" s="29" t="str">
        <f>IF(Aanbod!D96&gt;"",IF(CP81&gt;0,CQ81/CP81," ")," ")</f>
        <v xml:space="preserve"> </v>
      </c>
      <c r="CS81" s="5"/>
      <c r="CT81" s="5"/>
      <c r="CU81" s="5" t="str">
        <f>IF(Aanbod!D96&gt;"",IF(EXACT(BZ81,0),IF(EXACT(AK81,0),IF(EXACT(AE81, "pB"),AH81,IF(EXACT(AE81, "Gvg-B"),AH81,IF(EXACT(AE81, "Gvg"),AH81,0))),0),0)," ")</f>
        <v xml:space="preserve"> </v>
      </c>
      <c r="CV81" s="5" t="str">
        <f>IF(Aanbod!D96&gt;"",IF(EXACT(BZ81,0),IF(EXACT(AK81,0),IF(EXACT(AE81, "pB"),AF81,IF(EXACT(AE81, "Gvg-B"),AF81,IF(EXACT(AE81, "Gvg"),AF81,0))),0),0)," ")</f>
        <v xml:space="preserve"> </v>
      </c>
      <c r="CW81" s="9" t="str">
        <f>IF(Aanbod!D96&gt;"",IF($CU$203&gt;0,$CT$1/$CU$203*CU81,0)," ")</f>
        <v xml:space="preserve"> </v>
      </c>
      <c r="CX81" s="10" t="str">
        <f>IF(Aanbod!D96&gt;"",IF(CV81&gt;0,CW81/CV81," ")," ")</f>
        <v xml:space="preserve"> </v>
      </c>
      <c r="CY81" s="26"/>
      <c r="CZ81" s="30"/>
      <c r="DA81" s="31" t="str">
        <f>IF(Aanbod!D96&gt;"",IF(EXACT(BZ81,0),IF(EXACT(AK81,0),IF(EXACT(AE81, "pA"),AH81,IF(EXACT(AE81, "Gvg"),AH81,IF(EXACT(AE81, "Gvg-A"),AH81,IF(EXACT(AE81, "Gvg-B"),AH81,0)))),0),0)," ")</f>
        <v xml:space="preserve"> </v>
      </c>
      <c r="DB81" s="31" t="str">
        <f>IF(Aanbod!D96&gt;"",IF(EXACT(BZ81,0),IF(EXACT(AK81,0),IF(EXACT(AE81, "pA"),AF81,IF(EXACT(AE81, "Gvg"),AF81,IF(EXACT(AE81, "Gvg-A"),AF81,IF(EXACT(AE81, "Gvg-B"),AF81,0)))),0),0)," ")</f>
        <v xml:space="preserve"> </v>
      </c>
      <c r="DC81" s="31" t="str">
        <f>IF(Aanbod!D96&gt;"",IF($DA$203&gt;0,$CZ$1/$DA$203*DA81,0)," ")</f>
        <v xml:space="preserve"> </v>
      </c>
      <c r="DD81" s="29" t="str">
        <f>IF(Aanbod!D96&gt;"",IF(DB81&gt;0,DC81/DB81," ")," ")</f>
        <v xml:space="preserve"> </v>
      </c>
      <c r="DF81" s="26"/>
      <c r="DG81" s="30"/>
      <c r="DH81" s="31" t="str">
        <f>IF(Aanbod!D96&gt;"",IF(EXACT(BZ81,0),IF(EXACT(AK81,0),IF(EXACT(AE81, "pB"),AH81,IF(EXACT(AE81, "Gvg"),AH81,IF(EXACT(AE81, "Gvg-A"),AH81,IF(EXACT(AE81, "Gvg-B"),AH81,0)))),0),0)," ")</f>
        <v xml:space="preserve"> </v>
      </c>
      <c r="DI81" s="31" t="str">
        <f>IF(Aanbod!D96&gt;"",IF(EXACT(BZ81,0),IF(EXACT(AK81,0),IF(EXACT(AE81, "pB"),AF81,IF(EXACT(AE81, "Gvg"),AF81,IF(EXACT(AE81, "Gvg-A"),AF81,IF(EXACT(AE81, "Gvg-B"),AF81,0)))),0),0)," ")</f>
        <v xml:space="preserve"> </v>
      </c>
      <c r="DJ81" s="31" t="str">
        <f>IF(Aanbod!D96&gt;"",IF($DH$203&gt;0,$DG$1/$DH$203*DH81,0)," ")</f>
        <v xml:space="preserve"> </v>
      </c>
      <c r="DK81" s="29" t="str">
        <f>IF(Aanbod!D96&gt;"",IF(DI81&gt;0,DJ81/DI81," ")," ")</f>
        <v xml:space="preserve"> </v>
      </c>
      <c r="DM81" s="37" t="str">
        <f>IF(Aanbod!D96&gt;"",BX81-BZ81+CQ81+CW81+DC81+DJ81," ")</f>
        <v xml:space="preserve"> </v>
      </c>
      <c r="DN81" s="35" t="str">
        <f>IF(Aanbod!D96&gt;"",IF((DM81-AF81)&gt;0,(DM81-AF81),0)," ")</f>
        <v xml:space="preserve"> </v>
      </c>
      <c r="DO81" s="35" t="str">
        <f>IF(Aanbod!D96&gt;"",IF(DN81&gt;0,(Berekening!H81+BB81+CQ81)/DM81*DN81,0)," ")</f>
        <v xml:space="preserve"> </v>
      </c>
      <c r="DP81" s="35" t="str">
        <f>IF(Aanbod!D96&gt;"",IF(DN81&gt;0,(Berekening!N81+BH81+CW81)/DM81*DN81,0)," ")</f>
        <v xml:space="preserve"> </v>
      </c>
      <c r="DQ81" s="35" t="str">
        <f>IF(Aanbod!D96&gt;"",IF(DN81&gt;0,(Berekening!T81+BN81+DC81)/DM81*DN81,0)," ")</f>
        <v xml:space="preserve"> </v>
      </c>
      <c r="DR81" s="33" t="str">
        <f>IF(Aanbod!D96&gt;"",IF(DN81&gt;0,(Berekening!AA81+BU81+DJ81)/DM81*DN81,0)," ")</f>
        <v xml:space="preserve"> </v>
      </c>
      <c r="DS81" s="35"/>
      <c r="DT81" s="38" t="str">
        <f>IF(Aanbod!D96&gt;"",ROUND((DM81-DN81),2)," ")</f>
        <v xml:space="preserve"> </v>
      </c>
      <c r="DU81" s="38" t="str">
        <f>IF(Aanbod!D96&gt;"",IF(DT81=C81,0.01,DT81),"")</f>
        <v/>
      </c>
      <c r="DV81" s="39" t="str">
        <f>IF(Aanbod!D96&gt;"",RANK(DU81,$DU$2:$DU$201) + COUNTIF($DU$2:DU81,DU81) -1," ")</f>
        <v xml:space="preserve"> </v>
      </c>
      <c r="DW81" s="35" t="str">
        <f>IF(Aanbod!D96&gt;"",IF($DV$203&lt;0,IF(DV81&lt;=ABS($DV$203),0.01,0),IF(DV81&lt;=ABS($DV$203),-0.01,0))," ")</f>
        <v xml:space="preserve"> </v>
      </c>
      <c r="DX81" s="35"/>
      <c r="DY81" s="28" t="str">
        <f>IF(Aanbod!D96&gt;"",DT81+DW81," ")</f>
        <v xml:space="preserve"> </v>
      </c>
    </row>
    <row r="82" spans="1:129" x14ac:dyDescent="0.25">
      <c r="A82" s="26" t="str">
        <f>Aanbod!A97</f>
        <v/>
      </c>
      <c r="B82" s="27" t="str">
        <f>IF(Aanbod!D97&gt;"",IF(EXACT(Aanbod!F97, "Preferent"),Aanbod!E97*2,IF(EXACT(Aanbod!F97, "Concurrent"),Aanbod!E97,0))," ")</f>
        <v xml:space="preserve"> </v>
      </c>
      <c r="C82" s="28" t="str">
        <f>IF(Aanbod!E97&gt;0,Aanbod!E97," ")</f>
        <v xml:space="preserve"> </v>
      </c>
      <c r="D82" s="5"/>
      <c r="E82" s="5"/>
      <c r="F82" s="5" t="str">
        <f>IF(Aanbod!D97&gt;"",IF(EXACT(Aanbod!D97, "pA"),Berekening!B82,IF(EXACT(Aanbod!D97, "Gvg-A"),Berekening!B82,IF(EXACT(Aanbod!D97, "Gvg"),Berekening!B82,0)))," ")</f>
        <v xml:space="preserve"> </v>
      </c>
      <c r="G82" s="5" t="str">
        <f>IF(Aanbod!D97&gt;"",IF(EXACT(Aanbod!D97, "pA"),Aanbod!E97,IF(EXACT(Aanbod!D97, "Gvg-A"),Aanbod!E97,IF(EXACT(Aanbod!D97, "Gvg"),Aanbod!E97,0)))," ")</f>
        <v xml:space="preserve"> </v>
      </c>
      <c r="H82" s="5" t="str">
        <f>IF(Aanbod!D97&gt;"",IF($F$203&gt;0,$E$1/$F$203*F82,0)," ")</f>
        <v xml:space="preserve"> </v>
      </c>
      <c r="I82" s="29" t="str">
        <f>IF(Aanbod!D97&gt;"",IF(G82&gt;0,H82/G82," ")," ")</f>
        <v xml:space="preserve"> </v>
      </c>
      <c r="J82" s="5"/>
      <c r="K82" s="5"/>
      <c r="L82" s="5" t="str">
        <f>IF(Aanbod!D97&gt;"",IF(EXACT(Aanbod!D97, "pB"),Berekening!B82,IF(EXACT(Aanbod!D97, "Gvg-B"),Berekening!B82,IF(EXACT(Aanbod!D97, "Gvg"),Berekening!B82,0)))," ")</f>
        <v xml:space="preserve"> </v>
      </c>
      <c r="M82" s="5" t="str">
        <f>IF(Aanbod!D97&gt;"",IF(EXACT(Aanbod!D97, "pB"),Aanbod!E97,IF(EXACT(Aanbod!D97, "Gvg-B"),Aanbod!E97,IF(EXACT(Aanbod!D97, "Gvg"),Aanbod!E97,0)))," ")</f>
        <v xml:space="preserve"> </v>
      </c>
      <c r="N82" s="9" t="str">
        <f>IF(Aanbod!D97&gt;"",IF($L$203&gt;0,$K$1/$L$203*L82,0)," ")</f>
        <v xml:space="preserve"> </v>
      </c>
      <c r="O82" s="10" t="str">
        <f>IF(Aanbod!D97&gt;"",IF(M82&gt;0,N82/M82," ")," ")</f>
        <v xml:space="preserve"> </v>
      </c>
      <c r="P82" s="26"/>
      <c r="Q82" s="30"/>
      <c r="R82" s="31" t="str">
        <f>IF(Aanbod!D97&gt;"",IF(EXACT(Aanbod!D97, "pA"),Berekening!B82,IF(EXACT(Aanbod!D97, "Gvg"),Berekening!B82,IF(EXACT(Aanbod!D97, "Gvg-A"),Berekening!B82,IF(EXACT(Aanbod!D97, "Gvg-B"),Berekening!B82,0))))," ")</f>
        <v xml:space="preserve"> </v>
      </c>
      <c r="S82" s="31" t="str">
        <f>IF(Aanbod!D97&gt;"",IF(EXACT(Aanbod!D97, "pA"),Aanbod!E97,IF(EXACT(Aanbod!D97, "Gvg"),Aanbod!E97,IF(EXACT(Aanbod!D97, "Gvg-A"),Aanbod!E97,IF(EXACT(Aanbod!D97, "Gvg-B"),Aanbod!E97,0))))," ")</f>
        <v xml:space="preserve"> </v>
      </c>
      <c r="T82" s="31" t="str">
        <f>IF(Aanbod!D97&gt;"",IF($R$203&gt;0,$Q$1/$R$203*R82,0)," ")</f>
        <v xml:space="preserve"> </v>
      </c>
      <c r="U82" s="29" t="str">
        <f>IF(Aanbod!D97&gt;"",IF(S82&gt;0,T82/S82," ")," ")</f>
        <v xml:space="preserve"> </v>
      </c>
      <c r="W82" s="26"/>
      <c r="X82" s="30"/>
      <c r="Y82" s="31" t="str">
        <f>IF(Aanbod!D97&gt;"",IF(EXACT(Aanbod!D97, "pB"),Berekening!B82,IF(EXACT(Aanbod!D97, "Gvg"),Berekening!B82,IF(EXACT(Aanbod!D97, "Gvg-A"),Berekening!B82,IF(EXACT(Aanbod!D97, "Gvg-B"),Berekening!B82,0))))," ")</f>
        <v xml:space="preserve"> </v>
      </c>
      <c r="Z82" s="31" t="str">
        <f>IF(Aanbod!D97&gt;"",IF(EXACT(Aanbod!D97, "pB"),Aanbod!E97,IF(EXACT(Aanbod!D97, "Gvg"),Aanbod!E97,IF(EXACT(Aanbod!D97, "Gvg-A"),Aanbod!E97,IF(EXACT(Aanbod!D97, "Gvg-B"),Aanbod!E97,0))))," ")</f>
        <v xml:space="preserve"> </v>
      </c>
      <c r="AA82" s="31" t="str">
        <f>IF(Aanbod!D97&gt;"",IF($Y$203&gt;0,$X$1/$Y$203*Y82,0)," ")</f>
        <v xml:space="preserve"> </v>
      </c>
      <c r="AB82" s="29" t="str">
        <f>IF(Aanbod!D97&gt;"",IF(Z82&gt;0,AA82/Z82," ")," ")</f>
        <v xml:space="preserve"> </v>
      </c>
      <c r="AC82" s="32"/>
      <c r="AD82" s="26" t="str">
        <f>IF(Aanbod!D97&gt;"",ROW(AE82)-1," ")</f>
        <v xml:space="preserve"> </v>
      </c>
      <c r="AE82" t="str">
        <f>IF(Aanbod!D97&gt;"",Aanbod!D97," ")</f>
        <v xml:space="preserve"> </v>
      </c>
      <c r="AF82" s="9" t="str">
        <f>IF(Aanbod!D97&gt;"",Aanbod!E97," ")</f>
        <v xml:space="preserve"> </v>
      </c>
      <c r="AG82" t="str">
        <f>IF(Aanbod!D97&gt;"",Aanbod!F97," ")</f>
        <v xml:space="preserve"> </v>
      </c>
      <c r="AH82" s="33" t="str">
        <f>IF(Aanbod!D97&gt;"",Berekening!B82," ")</f>
        <v xml:space="preserve"> </v>
      </c>
      <c r="AI82" s="34" t="str">
        <f>IF(Aanbod!D97&gt;"",Berekening!H82+Berekening!N82+Berekening!T82+Berekening!AA82," ")</f>
        <v xml:space="preserve"> </v>
      </c>
      <c r="AJ82" s="35" t="str">
        <f>IF(Aanbod!D97&gt;"",IF((AI82-AF82)&gt;0,0,(AI82-AF82))," ")</f>
        <v xml:space="preserve"> </v>
      </c>
      <c r="AK82" s="35" t="str">
        <f>IF(Aanbod!D97&gt;"",IF((AI82-AF82)&gt;0,(AI82-AF82),0)," ")</f>
        <v xml:space="preserve"> </v>
      </c>
      <c r="AL82" s="35" t="str">
        <f>IF(Aanbod!D97&gt;"",IF(AK82&gt;0,Berekening!H82/AI82*AK82,0)," ")</f>
        <v xml:space="preserve"> </v>
      </c>
      <c r="AM82" s="35" t="str">
        <f>IF(Aanbod!D97&gt;"",IF(AK82&gt;0,Berekening!N82/AI82*AK82,0)," ")</f>
        <v xml:space="preserve"> </v>
      </c>
      <c r="AN82" s="35" t="str">
        <f>IF(Aanbod!D97&gt;"",IF(AK82&gt;0,Berekening!T82/AI82*AK82,0)," ")</f>
        <v xml:space="preserve"> </v>
      </c>
      <c r="AO82" s="33" t="str">
        <f>IF(Aanbod!D97&gt;"",IF(AK82&gt;0,Berekening!AA82/AI82*AK82,0)," ")</f>
        <v xml:space="preserve"> </v>
      </c>
      <c r="AX82" s="36"/>
      <c r="AY82" s="5"/>
      <c r="AZ82" s="5" t="str">
        <f>IF(Aanbod!D97&gt;"",IF(EXACT(AK82,0),IF(EXACT(Aanbod!D97, "pA"),Berekening!B82,IF(EXACT(Aanbod!D97, "Gvg-A"),Berekening!B82,IF(EXACT(Aanbod!D97, "Gvg"),Berekening!B82,0))),0)," ")</f>
        <v xml:space="preserve"> </v>
      </c>
      <c r="BA82" s="5" t="str">
        <f>IF(Aanbod!D97&gt;"",IF(EXACT(AK82,0),IF(EXACT(Aanbod!D97, "pA"),Aanbod!E97,IF(EXACT(Aanbod!D97, "Gvg-A"),Aanbod!E97,IF(EXACT(Aanbod!D97, "Gvg"),Aanbod!E97,0))),0)," ")</f>
        <v xml:space="preserve"> </v>
      </c>
      <c r="BB82" s="5" t="str">
        <f>IF(Aanbod!D97&gt;"",IF($AZ$203&gt;0,$AY$1/$AZ$203*AZ82,0)," ")</f>
        <v xml:space="preserve"> </v>
      </c>
      <c r="BC82" s="29" t="str">
        <f>IF(Aanbod!D97&gt;"",IF(BA82&gt;0,BB82/BA82," ")," ")</f>
        <v xml:space="preserve"> </v>
      </c>
      <c r="BD82" s="5"/>
      <c r="BE82" s="5"/>
      <c r="BF82" s="5" t="str">
        <f>IF(Aanbod!D97&gt;"",IF(EXACT(AK82,0),IF(EXACT(Aanbod!D97, "pB"),Berekening!B82,IF(EXACT(Aanbod!D97, "Gvg-B"),Berekening!B82,IF(EXACT(Aanbod!D97, "Gvg"),Berekening!B82,0))),0)," ")</f>
        <v xml:space="preserve"> </v>
      </c>
      <c r="BG82" s="5" t="str">
        <f>IF(Aanbod!D97&gt;"",IF(EXACT(AK82,0),IF(EXACT(Aanbod!D97, "pB"),Aanbod!E97,IF(EXACT(Aanbod!D97, "Gvg-B"),Aanbod!E97,IF(EXACT(Aanbod!D97, "Gvg"),Aanbod!E97,0))),0)," ")</f>
        <v xml:space="preserve"> </v>
      </c>
      <c r="BH82" s="9" t="str">
        <f>IF(Aanbod!D97&gt;"",IF($BF$203&gt;0,$BE$1/$BF$203*BF82,0)," ")</f>
        <v xml:space="preserve"> </v>
      </c>
      <c r="BI82" s="10" t="str">
        <f>IF(Aanbod!D97&gt;"",IF(BG82&gt;0,BH82/BG82," ")," ")</f>
        <v xml:space="preserve"> </v>
      </c>
      <c r="BJ82" s="26"/>
      <c r="BK82" s="30"/>
      <c r="BL82" s="31" t="str">
        <f>IF(Aanbod!D97&gt;"",IF(EXACT(AK82,0),IF(EXACT(Aanbod!D97, "pA"),Berekening!B82,IF(EXACT(Aanbod!D97, "Gvg"),Berekening!B82,IF(EXACT(Aanbod!D97, "Gvg-A"),Berekening!B82,IF(EXACT(Aanbod!D97, "Gvg-B"),Berekening!B82,0)))),0)," ")</f>
        <v xml:space="preserve"> </v>
      </c>
      <c r="BM82" s="31" t="str">
        <f>IF(Aanbod!D97&gt;"",IF(EXACT(AK82,0),IF(EXACT(Aanbod!D97, "pA"),Aanbod!E97,IF(EXACT(Aanbod!D97, "Gvg"),Aanbod!E97,IF(EXACT(Aanbod!D97, "Gvg-A"),Aanbod!E97,IF(EXACT(Aanbod!D97, "Gvg-B"),Aanbod!E97,0)))),0)," ")</f>
        <v xml:space="preserve"> </v>
      </c>
      <c r="BN82" s="31" t="str">
        <f>IF(Aanbod!D97&gt;"",IF($BL$203&gt;0,$BK$1/$BL$203*BL82,0)," ")</f>
        <v xml:space="preserve"> </v>
      </c>
      <c r="BO82" s="29" t="str">
        <f>IF(Aanbod!D97&gt;"",IF(BM82&gt;0,BN82/BM82," ")," ")</f>
        <v xml:space="preserve"> </v>
      </c>
      <c r="BQ82" s="26"/>
      <c r="BR82" s="30"/>
      <c r="BS82" s="31" t="str">
        <f>IF(Aanbod!D97&gt;"",IF(EXACT(AK82,0),IF(EXACT(Aanbod!D97, "pB"),Berekening!B82,IF(EXACT(Aanbod!D97, "Gvg"),Berekening!B82,IF(EXACT(Aanbod!D97, "Gvg-A"),Berekening!B82,IF(EXACT(Aanbod!D97, "Gvg-B"),Berekening!B82,0)))),0)," ")</f>
        <v xml:space="preserve"> </v>
      </c>
      <c r="BT82" s="31" t="str">
        <f>IF(Aanbod!D97&gt;"",IF(EXACT(AK82,0),IF(EXACT(Aanbod!D97, "pB"),Aanbod!E97,IF(EXACT(Aanbod!D97, "Gvg"),Aanbod!E97,IF(EXACT(Aanbod!D97, "Gvg-A"),Aanbod!E97,IF(EXACT(Aanbod!D97, "Gvg-B"),Aanbod!E97,0)))),0)," ")</f>
        <v xml:space="preserve"> </v>
      </c>
      <c r="BU82" s="31" t="str">
        <f>IF(Aanbod!D97&gt;"",IF($BS$203&gt;0,$BR$1/$BS$203*BS82,0)," ")</f>
        <v xml:space="preserve"> </v>
      </c>
      <c r="BV82" s="29" t="str">
        <f>IF(Aanbod!D97&gt;"",IF(BT82&gt;0,BU82/BT82," ")," ")</f>
        <v xml:space="preserve"> </v>
      </c>
      <c r="BX82" s="34" t="str">
        <f>IF(Aanbod!D97&gt;"",AI82-AK82+BB82+BH82+BN82+BU82," ")</f>
        <v xml:space="preserve"> </v>
      </c>
      <c r="BY82" s="35" t="str">
        <f>IF(Aanbod!D97&gt;"",IF((BX82-AF82)&gt;0,0,(BX82-AF82))," ")</f>
        <v xml:space="preserve"> </v>
      </c>
      <c r="BZ82" s="35" t="str">
        <f>IF(Aanbod!D97&gt;"",IF((BX82-AF82)&gt;0,(BX82-AF82),0)," ")</f>
        <v xml:space="preserve"> </v>
      </c>
      <c r="CA82" s="35" t="str">
        <f>IF(Aanbod!D97&gt;"",IF(BZ82&gt;0,(Berekening!H82+BB82)/BX82*BZ82,0)," ")</f>
        <v xml:space="preserve"> </v>
      </c>
      <c r="CB82" s="35" t="str">
        <f>IF(Aanbod!D97&gt;"",IF(BZ82&gt;0,(Berekening!N82+BH82)/BX82*BZ82,0)," ")</f>
        <v xml:space="preserve"> </v>
      </c>
      <c r="CC82" s="35" t="str">
        <f>IF(Aanbod!D97&gt;"",IF(BZ82&gt;0,(Berekening!T82+BN82)/BX82*BZ82,0)," ")</f>
        <v xml:space="preserve"> </v>
      </c>
      <c r="CD82" s="33" t="str">
        <f>IF(Aanbod!D97&gt;"",IF(BZ82&gt;0,Berekening!AA82/BX82*BZ82,0)," ")</f>
        <v xml:space="preserve"> </v>
      </c>
      <c r="CE82" s="35"/>
      <c r="CM82" s="36"/>
      <c r="CN82" s="5"/>
      <c r="CO82" s="5" t="str">
        <f>IF(Aanbod!D97&gt;"",IF(EXACT(BZ82,0),IF(EXACT(AK82,0),IF(EXACT(AE82, "pA"),AH82,IF(EXACT(AE82, "Gvg-A"),AH82,IF(EXACT(AE82, "Gvg"),AH82,0))),0),0)," ")</f>
        <v xml:space="preserve"> </v>
      </c>
      <c r="CP82" s="5" t="str">
        <f>IF(Aanbod!D97&gt;"",IF(EXACT(BZ82,0),IF(EXACT(AK82,0),IF(EXACT(AE82, "pA"),AF82,IF(EXACT(AE82, "Gvg-A"),AF82,IF(EXACT(AE82, "Gvg"),AF82,0))),0),0)," ")</f>
        <v xml:space="preserve"> </v>
      </c>
      <c r="CQ82" s="5" t="str">
        <f>IF(Aanbod!D97&gt;"",IF($CO$203&gt;0,$CN$1/$CO$203*CO82,0)," ")</f>
        <v xml:space="preserve"> </v>
      </c>
      <c r="CR82" s="29" t="str">
        <f>IF(Aanbod!D97&gt;"",IF(CP82&gt;0,CQ82/CP82," ")," ")</f>
        <v xml:space="preserve"> </v>
      </c>
      <c r="CS82" s="5"/>
      <c r="CT82" s="5"/>
      <c r="CU82" s="5" t="str">
        <f>IF(Aanbod!D97&gt;"",IF(EXACT(BZ82,0),IF(EXACT(AK82,0),IF(EXACT(AE82, "pB"),AH82,IF(EXACT(AE82, "Gvg-B"),AH82,IF(EXACT(AE82, "Gvg"),AH82,0))),0),0)," ")</f>
        <v xml:space="preserve"> </v>
      </c>
      <c r="CV82" s="5" t="str">
        <f>IF(Aanbod!D97&gt;"",IF(EXACT(BZ82,0),IF(EXACT(AK82,0),IF(EXACT(AE82, "pB"),AF82,IF(EXACT(AE82, "Gvg-B"),AF82,IF(EXACT(AE82, "Gvg"),AF82,0))),0),0)," ")</f>
        <v xml:space="preserve"> </v>
      </c>
      <c r="CW82" s="9" t="str">
        <f>IF(Aanbod!D97&gt;"",IF($CU$203&gt;0,$CT$1/$CU$203*CU82,0)," ")</f>
        <v xml:space="preserve"> </v>
      </c>
      <c r="CX82" s="10" t="str">
        <f>IF(Aanbod!D97&gt;"",IF(CV82&gt;0,CW82/CV82," ")," ")</f>
        <v xml:space="preserve"> </v>
      </c>
      <c r="CY82" s="26"/>
      <c r="CZ82" s="30"/>
      <c r="DA82" s="31" t="str">
        <f>IF(Aanbod!D97&gt;"",IF(EXACT(BZ82,0),IF(EXACT(AK82,0),IF(EXACT(AE82, "pA"),AH82,IF(EXACT(AE82, "Gvg"),AH82,IF(EXACT(AE82, "Gvg-A"),AH82,IF(EXACT(AE82, "Gvg-B"),AH82,0)))),0),0)," ")</f>
        <v xml:space="preserve"> </v>
      </c>
      <c r="DB82" s="31" t="str">
        <f>IF(Aanbod!D97&gt;"",IF(EXACT(BZ82,0),IF(EXACT(AK82,0),IF(EXACT(AE82, "pA"),AF82,IF(EXACT(AE82, "Gvg"),AF82,IF(EXACT(AE82, "Gvg-A"),AF82,IF(EXACT(AE82, "Gvg-B"),AF82,0)))),0),0)," ")</f>
        <v xml:space="preserve"> </v>
      </c>
      <c r="DC82" s="31" t="str">
        <f>IF(Aanbod!D97&gt;"",IF($DA$203&gt;0,$CZ$1/$DA$203*DA82,0)," ")</f>
        <v xml:space="preserve"> </v>
      </c>
      <c r="DD82" s="29" t="str">
        <f>IF(Aanbod!D97&gt;"",IF(DB82&gt;0,DC82/DB82," ")," ")</f>
        <v xml:space="preserve"> </v>
      </c>
      <c r="DF82" s="26"/>
      <c r="DG82" s="30"/>
      <c r="DH82" s="31" t="str">
        <f>IF(Aanbod!D97&gt;"",IF(EXACT(BZ82,0),IF(EXACT(AK82,0),IF(EXACT(AE82, "pB"),AH82,IF(EXACT(AE82, "Gvg"),AH82,IF(EXACT(AE82, "Gvg-A"),AH82,IF(EXACT(AE82, "Gvg-B"),AH82,0)))),0),0)," ")</f>
        <v xml:space="preserve"> </v>
      </c>
      <c r="DI82" s="31" t="str">
        <f>IF(Aanbod!D97&gt;"",IF(EXACT(BZ82,0),IF(EXACT(AK82,0),IF(EXACT(AE82, "pB"),AF82,IF(EXACT(AE82, "Gvg"),AF82,IF(EXACT(AE82, "Gvg-A"),AF82,IF(EXACT(AE82, "Gvg-B"),AF82,0)))),0),0)," ")</f>
        <v xml:space="preserve"> </v>
      </c>
      <c r="DJ82" s="31" t="str">
        <f>IF(Aanbod!D97&gt;"",IF($DH$203&gt;0,$DG$1/$DH$203*DH82,0)," ")</f>
        <v xml:space="preserve"> </v>
      </c>
      <c r="DK82" s="29" t="str">
        <f>IF(Aanbod!D97&gt;"",IF(DI82&gt;0,DJ82/DI82," ")," ")</f>
        <v xml:space="preserve"> </v>
      </c>
      <c r="DM82" s="37" t="str">
        <f>IF(Aanbod!D97&gt;"",BX82-BZ82+CQ82+CW82+DC82+DJ82," ")</f>
        <v xml:space="preserve"> </v>
      </c>
      <c r="DN82" s="35" t="str">
        <f>IF(Aanbod!D97&gt;"",IF((DM82-AF82)&gt;0,(DM82-AF82),0)," ")</f>
        <v xml:space="preserve"> </v>
      </c>
      <c r="DO82" s="35" t="str">
        <f>IF(Aanbod!D97&gt;"",IF(DN82&gt;0,(Berekening!H82+BB82+CQ82)/DM82*DN82,0)," ")</f>
        <v xml:space="preserve"> </v>
      </c>
      <c r="DP82" s="35" t="str">
        <f>IF(Aanbod!D97&gt;"",IF(DN82&gt;0,(Berekening!N82+BH82+CW82)/DM82*DN82,0)," ")</f>
        <v xml:space="preserve"> </v>
      </c>
      <c r="DQ82" s="35" t="str">
        <f>IF(Aanbod!D97&gt;"",IF(DN82&gt;0,(Berekening!T82+BN82+DC82)/DM82*DN82,0)," ")</f>
        <v xml:space="preserve"> </v>
      </c>
      <c r="DR82" s="33" t="str">
        <f>IF(Aanbod!D97&gt;"",IF(DN82&gt;0,(Berekening!AA82+BU82+DJ82)/DM82*DN82,0)," ")</f>
        <v xml:space="preserve"> </v>
      </c>
      <c r="DS82" s="35"/>
      <c r="DT82" s="38" t="str">
        <f>IF(Aanbod!D97&gt;"",ROUND((DM82-DN82),2)," ")</f>
        <v xml:space="preserve"> </v>
      </c>
      <c r="DU82" s="38" t="str">
        <f>IF(Aanbod!D97&gt;"",IF(DT82=C82,0.01,DT82),"")</f>
        <v/>
      </c>
      <c r="DV82" s="39" t="str">
        <f>IF(Aanbod!D97&gt;"",RANK(DU82,$DU$2:$DU$201) + COUNTIF($DU$2:DU82,DU82) -1," ")</f>
        <v xml:space="preserve"> </v>
      </c>
      <c r="DW82" s="35" t="str">
        <f>IF(Aanbod!D97&gt;"",IF($DV$203&lt;0,IF(DV82&lt;=ABS($DV$203),0.01,0),IF(DV82&lt;=ABS($DV$203),-0.01,0))," ")</f>
        <v xml:space="preserve"> </v>
      </c>
      <c r="DX82" s="35"/>
      <c r="DY82" s="28" t="str">
        <f>IF(Aanbod!D97&gt;"",DT82+DW82," ")</f>
        <v xml:space="preserve"> </v>
      </c>
    </row>
    <row r="83" spans="1:129" x14ac:dyDescent="0.25">
      <c r="A83" s="26" t="str">
        <f>Aanbod!A98</f>
        <v/>
      </c>
      <c r="B83" s="27" t="str">
        <f>IF(Aanbod!D98&gt;"",IF(EXACT(Aanbod!F98, "Preferent"),Aanbod!E98*2,IF(EXACT(Aanbod!F98, "Concurrent"),Aanbod!E98,0))," ")</f>
        <v xml:space="preserve"> </v>
      </c>
      <c r="C83" s="28" t="str">
        <f>IF(Aanbod!E98&gt;0,Aanbod!E98," ")</f>
        <v xml:space="preserve"> </v>
      </c>
      <c r="D83" s="5"/>
      <c r="E83" s="5"/>
      <c r="F83" s="5" t="str">
        <f>IF(Aanbod!D98&gt;"",IF(EXACT(Aanbod!D98, "pA"),Berekening!B83,IF(EXACT(Aanbod!D98, "Gvg-A"),Berekening!B83,IF(EXACT(Aanbod!D98, "Gvg"),Berekening!B83,0)))," ")</f>
        <v xml:space="preserve"> </v>
      </c>
      <c r="G83" s="5" t="str">
        <f>IF(Aanbod!D98&gt;"",IF(EXACT(Aanbod!D98, "pA"),Aanbod!E98,IF(EXACT(Aanbod!D98, "Gvg-A"),Aanbod!E98,IF(EXACT(Aanbod!D98, "Gvg"),Aanbod!E98,0)))," ")</f>
        <v xml:space="preserve"> </v>
      </c>
      <c r="H83" s="5" t="str">
        <f>IF(Aanbod!D98&gt;"",IF($F$203&gt;0,$E$1/$F$203*F83,0)," ")</f>
        <v xml:space="preserve"> </v>
      </c>
      <c r="I83" s="29" t="str">
        <f>IF(Aanbod!D98&gt;"",IF(G83&gt;0,H83/G83," ")," ")</f>
        <v xml:space="preserve"> </v>
      </c>
      <c r="J83" s="5"/>
      <c r="K83" s="5"/>
      <c r="L83" s="5" t="str">
        <f>IF(Aanbod!D98&gt;"",IF(EXACT(Aanbod!D98, "pB"),Berekening!B83,IF(EXACT(Aanbod!D98, "Gvg-B"),Berekening!B83,IF(EXACT(Aanbod!D98, "Gvg"),Berekening!B83,0)))," ")</f>
        <v xml:space="preserve"> </v>
      </c>
      <c r="M83" s="5" t="str">
        <f>IF(Aanbod!D98&gt;"",IF(EXACT(Aanbod!D98, "pB"),Aanbod!E98,IF(EXACT(Aanbod!D98, "Gvg-B"),Aanbod!E98,IF(EXACT(Aanbod!D98, "Gvg"),Aanbod!E98,0)))," ")</f>
        <v xml:space="preserve"> </v>
      </c>
      <c r="N83" s="9" t="str">
        <f>IF(Aanbod!D98&gt;"",IF($L$203&gt;0,$K$1/$L$203*L83,0)," ")</f>
        <v xml:space="preserve"> </v>
      </c>
      <c r="O83" s="10" t="str">
        <f>IF(Aanbod!D98&gt;"",IF(M83&gt;0,N83/M83," ")," ")</f>
        <v xml:space="preserve"> </v>
      </c>
      <c r="P83" s="26"/>
      <c r="Q83" s="30"/>
      <c r="R83" s="31" t="str">
        <f>IF(Aanbod!D98&gt;"",IF(EXACT(Aanbod!D98, "pA"),Berekening!B83,IF(EXACT(Aanbod!D98, "Gvg"),Berekening!B83,IF(EXACT(Aanbod!D98, "Gvg-A"),Berekening!B83,IF(EXACT(Aanbod!D98, "Gvg-B"),Berekening!B83,0))))," ")</f>
        <v xml:space="preserve"> </v>
      </c>
      <c r="S83" s="31" t="str">
        <f>IF(Aanbod!D98&gt;"",IF(EXACT(Aanbod!D98, "pA"),Aanbod!E98,IF(EXACT(Aanbod!D98, "Gvg"),Aanbod!E98,IF(EXACT(Aanbod!D98, "Gvg-A"),Aanbod!E98,IF(EXACT(Aanbod!D98, "Gvg-B"),Aanbod!E98,0))))," ")</f>
        <v xml:space="preserve"> </v>
      </c>
      <c r="T83" s="31" t="str">
        <f>IF(Aanbod!D98&gt;"",IF($R$203&gt;0,$Q$1/$R$203*R83,0)," ")</f>
        <v xml:space="preserve"> </v>
      </c>
      <c r="U83" s="29" t="str">
        <f>IF(Aanbod!D98&gt;"",IF(S83&gt;0,T83/S83," ")," ")</f>
        <v xml:space="preserve"> </v>
      </c>
      <c r="W83" s="26"/>
      <c r="X83" s="30"/>
      <c r="Y83" s="31" t="str">
        <f>IF(Aanbod!D98&gt;"",IF(EXACT(Aanbod!D98, "pB"),Berekening!B83,IF(EXACT(Aanbod!D98, "Gvg"),Berekening!B83,IF(EXACT(Aanbod!D98, "Gvg-A"),Berekening!B83,IF(EXACT(Aanbod!D98, "Gvg-B"),Berekening!B83,0))))," ")</f>
        <v xml:space="preserve"> </v>
      </c>
      <c r="Z83" s="31" t="str">
        <f>IF(Aanbod!D98&gt;"",IF(EXACT(Aanbod!D98, "pB"),Aanbod!E98,IF(EXACT(Aanbod!D98, "Gvg"),Aanbod!E98,IF(EXACT(Aanbod!D98, "Gvg-A"),Aanbod!E98,IF(EXACT(Aanbod!D98, "Gvg-B"),Aanbod!E98,0))))," ")</f>
        <v xml:space="preserve"> </v>
      </c>
      <c r="AA83" s="31" t="str">
        <f>IF(Aanbod!D98&gt;"",IF($Y$203&gt;0,$X$1/$Y$203*Y83,0)," ")</f>
        <v xml:space="preserve"> </v>
      </c>
      <c r="AB83" s="29" t="str">
        <f>IF(Aanbod!D98&gt;"",IF(Z83&gt;0,AA83/Z83," ")," ")</f>
        <v xml:space="preserve"> </v>
      </c>
      <c r="AC83" s="32"/>
      <c r="AD83" s="26" t="str">
        <f>IF(Aanbod!D98&gt;"",ROW(AE83)-1," ")</f>
        <v xml:space="preserve"> </v>
      </c>
      <c r="AE83" t="str">
        <f>IF(Aanbod!D98&gt;"",Aanbod!D98," ")</f>
        <v xml:space="preserve"> </v>
      </c>
      <c r="AF83" s="9" t="str">
        <f>IF(Aanbod!D98&gt;"",Aanbod!E98," ")</f>
        <v xml:space="preserve"> </v>
      </c>
      <c r="AG83" t="str">
        <f>IF(Aanbod!D98&gt;"",Aanbod!F98," ")</f>
        <v xml:space="preserve"> </v>
      </c>
      <c r="AH83" s="33" t="str">
        <f>IF(Aanbod!D98&gt;"",Berekening!B83," ")</f>
        <v xml:space="preserve"> </v>
      </c>
      <c r="AI83" s="34" t="str">
        <f>IF(Aanbod!D98&gt;"",Berekening!H83+Berekening!N83+Berekening!T83+Berekening!AA83," ")</f>
        <v xml:space="preserve"> </v>
      </c>
      <c r="AJ83" s="35" t="str">
        <f>IF(Aanbod!D98&gt;"",IF((AI83-AF83)&gt;0,0,(AI83-AF83))," ")</f>
        <v xml:space="preserve"> </v>
      </c>
      <c r="AK83" s="35" t="str">
        <f>IF(Aanbod!D98&gt;"",IF((AI83-AF83)&gt;0,(AI83-AF83),0)," ")</f>
        <v xml:space="preserve"> </v>
      </c>
      <c r="AL83" s="35" t="str">
        <f>IF(Aanbod!D98&gt;"",IF(AK83&gt;0,Berekening!H83/AI83*AK83,0)," ")</f>
        <v xml:space="preserve"> </v>
      </c>
      <c r="AM83" s="35" t="str">
        <f>IF(Aanbod!D98&gt;"",IF(AK83&gt;0,Berekening!N83/AI83*AK83,0)," ")</f>
        <v xml:space="preserve"> </v>
      </c>
      <c r="AN83" s="35" t="str">
        <f>IF(Aanbod!D98&gt;"",IF(AK83&gt;0,Berekening!T83/AI83*AK83,0)," ")</f>
        <v xml:space="preserve"> </v>
      </c>
      <c r="AO83" s="33" t="str">
        <f>IF(Aanbod!D98&gt;"",IF(AK83&gt;0,Berekening!AA83/AI83*AK83,0)," ")</f>
        <v xml:space="preserve"> </v>
      </c>
      <c r="AX83" s="36"/>
      <c r="AY83" s="5"/>
      <c r="AZ83" s="5" t="str">
        <f>IF(Aanbod!D98&gt;"",IF(EXACT(AK83,0),IF(EXACT(Aanbod!D98, "pA"),Berekening!B83,IF(EXACT(Aanbod!D98, "Gvg-A"),Berekening!B83,IF(EXACT(Aanbod!D98, "Gvg"),Berekening!B83,0))),0)," ")</f>
        <v xml:space="preserve"> </v>
      </c>
      <c r="BA83" s="5" t="str">
        <f>IF(Aanbod!D98&gt;"",IF(EXACT(AK83,0),IF(EXACT(Aanbod!D98, "pA"),Aanbod!E98,IF(EXACT(Aanbod!D98, "Gvg-A"),Aanbod!E98,IF(EXACT(Aanbod!D98, "Gvg"),Aanbod!E98,0))),0)," ")</f>
        <v xml:space="preserve"> </v>
      </c>
      <c r="BB83" s="5" t="str">
        <f>IF(Aanbod!D98&gt;"",IF($AZ$203&gt;0,$AY$1/$AZ$203*AZ83,0)," ")</f>
        <v xml:space="preserve"> </v>
      </c>
      <c r="BC83" s="29" t="str">
        <f>IF(Aanbod!D98&gt;"",IF(BA83&gt;0,BB83/BA83," ")," ")</f>
        <v xml:space="preserve"> </v>
      </c>
      <c r="BD83" s="5"/>
      <c r="BE83" s="5"/>
      <c r="BF83" s="5" t="str">
        <f>IF(Aanbod!D98&gt;"",IF(EXACT(AK83,0),IF(EXACT(Aanbod!D98, "pB"),Berekening!B83,IF(EXACT(Aanbod!D98, "Gvg-B"),Berekening!B83,IF(EXACT(Aanbod!D98, "Gvg"),Berekening!B83,0))),0)," ")</f>
        <v xml:space="preserve"> </v>
      </c>
      <c r="BG83" s="5" t="str">
        <f>IF(Aanbod!D98&gt;"",IF(EXACT(AK83,0),IF(EXACT(Aanbod!D98, "pB"),Aanbod!E98,IF(EXACT(Aanbod!D98, "Gvg-B"),Aanbod!E98,IF(EXACT(Aanbod!D98, "Gvg"),Aanbod!E98,0))),0)," ")</f>
        <v xml:space="preserve"> </v>
      </c>
      <c r="BH83" s="9" t="str">
        <f>IF(Aanbod!D98&gt;"",IF($BF$203&gt;0,$BE$1/$BF$203*BF83,0)," ")</f>
        <v xml:space="preserve"> </v>
      </c>
      <c r="BI83" s="10" t="str">
        <f>IF(Aanbod!D98&gt;"",IF(BG83&gt;0,BH83/BG83," ")," ")</f>
        <v xml:space="preserve"> </v>
      </c>
      <c r="BJ83" s="26"/>
      <c r="BK83" s="30"/>
      <c r="BL83" s="31" t="str">
        <f>IF(Aanbod!D98&gt;"",IF(EXACT(AK83,0),IF(EXACT(Aanbod!D98, "pA"),Berekening!B83,IF(EXACT(Aanbod!D98, "Gvg"),Berekening!B83,IF(EXACT(Aanbod!D98, "Gvg-A"),Berekening!B83,IF(EXACT(Aanbod!D98, "Gvg-B"),Berekening!B83,0)))),0)," ")</f>
        <v xml:space="preserve"> </v>
      </c>
      <c r="BM83" s="31" t="str">
        <f>IF(Aanbod!D98&gt;"",IF(EXACT(AK83,0),IF(EXACT(Aanbod!D98, "pA"),Aanbod!E98,IF(EXACT(Aanbod!D98, "Gvg"),Aanbod!E98,IF(EXACT(Aanbod!D98, "Gvg-A"),Aanbod!E98,IF(EXACT(Aanbod!D98, "Gvg-B"),Aanbod!E98,0)))),0)," ")</f>
        <v xml:space="preserve"> </v>
      </c>
      <c r="BN83" s="31" t="str">
        <f>IF(Aanbod!D98&gt;"",IF($BL$203&gt;0,$BK$1/$BL$203*BL83,0)," ")</f>
        <v xml:space="preserve"> </v>
      </c>
      <c r="BO83" s="29" t="str">
        <f>IF(Aanbod!D98&gt;"",IF(BM83&gt;0,BN83/BM83," ")," ")</f>
        <v xml:space="preserve"> </v>
      </c>
      <c r="BQ83" s="26"/>
      <c r="BR83" s="30"/>
      <c r="BS83" s="31" t="str">
        <f>IF(Aanbod!D98&gt;"",IF(EXACT(AK83,0),IF(EXACT(Aanbod!D98, "pB"),Berekening!B83,IF(EXACT(Aanbod!D98, "Gvg"),Berekening!B83,IF(EXACT(Aanbod!D98, "Gvg-A"),Berekening!B83,IF(EXACT(Aanbod!D98, "Gvg-B"),Berekening!B83,0)))),0)," ")</f>
        <v xml:space="preserve"> </v>
      </c>
      <c r="BT83" s="31" t="str">
        <f>IF(Aanbod!D98&gt;"",IF(EXACT(AK83,0),IF(EXACT(Aanbod!D98, "pB"),Aanbod!E98,IF(EXACT(Aanbod!D98, "Gvg"),Aanbod!E98,IF(EXACT(Aanbod!D98, "Gvg-A"),Aanbod!E98,IF(EXACT(Aanbod!D98, "Gvg-B"),Aanbod!E98,0)))),0)," ")</f>
        <v xml:space="preserve"> </v>
      </c>
      <c r="BU83" s="31" t="str">
        <f>IF(Aanbod!D98&gt;"",IF($BS$203&gt;0,$BR$1/$BS$203*BS83,0)," ")</f>
        <v xml:space="preserve"> </v>
      </c>
      <c r="BV83" s="29" t="str">
        <f>IF(Aanbod!D98&gt;"",IF(BT83&gt;0,BU83/BT83," ")," ")</f>
        <v xml:space="preserve"> </v>
      </c>
      <c r="BX83" s="34" t="str">
        <f>IF(Aanbod!D98&gt;"",AI83-AK83+BB83+BH83+BN83+BU83," ")</f>
        <v xml:space="preserve"> </v>
      </c>
      <c r="BY83" s="35" t="str">
        <f>IF(Aanbod!D98&gt;"",IF((BX83-AF83)&gt;0,0,(BX83-AF83))," ")</f>
        <v xml:space="preserve"> </v>
      </c>
      <c r="BZ83" s="35" t="str">
        <f>IF(Aanbod!D98&gt;"",IF((BX83-AF83)&gt;0,(BX83-AF83),0)," ")</f>
        <v xml:space="preserve"> </v>
      </c>
      <c r="CA83" s="35" t="str">
        <f>IF(Aanbod!D98&gt;"",IF(BZ83&gt;0,(Berekening!H83+BB83)/BX83*BZ83,0)," ")</f>
        <v xml:space="preserve"> </v>
      </c>
      <c r="CB83" s="35" t="str">
        <f>IF(Aanbod!D98&gt;"",IF(BZ83&gt;0,(Berekening!N83+BH83)/BX83*BZ83,0)," ")</f>
        <v xml:space="preserve"> </v>
      </c>
      <c r="CC83" s="35" t="str">
        <f>IF(Aanbod!D98&gt;"",IF(BZ83&gt;0,(Berekening!T83+BN83)/BX83*BZ83,0)," ")</f>
        <v xml:space="preserve"> </v>
      </c>
      <c r="CD83" s="33" t="str">
        <f>IF(Aanbod!D98&gt;"",IF(BZ83&gt;0,Berekening!AA83/BX83*BZ83,0)," ")</f>
        <v xml:space="preserve"> </v>
      </c>
      <c r="CE83" s="35"/>
      <c r="CM83" s="36"/>
      <c r="CN83" s="5"/>
      <c r="CO83" s="5" t="str">
        <f>IF(Aanbod!D98&gt;"",IF(EXACT(BZ83,0),IF(EXACT(AK83,0),IF(EXACT(AE83, "pA"),AH83,IF(EXACT(AE83, "Gvg-A"),AH83,IF(EXACT(AE83, "Gvg"),AH83,0))),0),0)," ")</f>
        <v xml:space="preserve"> </v>
      </c>
      <c r="CP83" s="5" t="str">
        <f>IF(Aanbod!D98&gt;"",IF(EXACT(BZ83,0),IF(EXACT(AK83,0),IF(EXACT(AE83, "pA"),AF83,IF(EXACT(AE83, "Gvg-A"),AF83,IF(EXACT(AE83, "Gvg"),AF83,0))),0),0)," ")</f>
        <v xml:space="preserve"> </v>
      </c>
      <c r="CQ83" s="5" t="str">
        <f>IF(Aanbod!D98&gt;"",IF($CO$203&gt;0,$CN$1/$CO$203*CO83,0)," ")</f>
        <v xml:space="preserve"> </v>
      </c>
      <c r="CR83" s="29" t="str">
        <f>IF(Aanbod!D98&gt;"",IF(CP83&gt;0,CQ83/CP83," ")," ")</f>
        <v xml:space="preserve"> </v>
      </c>
      <c r="CS83" s="5"/>
      <c r="CT83" s="5"/>
      <c r="CU83" s="5" t="str">
        <f>IF(Aanbod!D98&gt;"",IF(EXACT(BZ83,0),IF(EXACT(AK83,0),IF(EXACT(AE83, "pB"),AH83,IF(EXACT(AE83, "Gvg-B"),AH83,IF(EXACT(AE83, "Gvg"),AH83,0))),0),0)," ")</f>
        <v xml:space="preserve"> </v>
      </c>
      <c r="CV83" s="5" t="str">
        <f>IF(Aanbod!D98&gt;"",IF(EXACT(BZ83,0),IF(EXACT(AK83,0),IF(EXACT(AE83, "pB"),AF83,IF(EXACT(AE83, "Gvg-B"),AF83,IF(EXACT(AE83, "Gvg"),AF83,0))),0),0)," ")</f>
        <v xml:space="preserve"> </v>
      </c>
      <c r="CW83" s="9" t="str">
        <f>IF(Aanbod!D98&gt;"",IF($CU$203&gt;0,$CT$1/$CU$203*CU83,0)," ")</f>
        <v xml:space="preserve"> </v>
      </c>
      <c r="CX83" s="10" t="str">
        <f>IF(Aanbod!D98&gt;"",IF(CV83&gt;0,CW83/CV83," ")," ")</f>
        <v xml:space="preserve"> </v>
      </c>
      <c r="CY83" s="26"/>
      <c r="CZ83" s="30"/>
      <c r="DA83" s="31" t="str">
        <f>IF(Aanbod!D98&gt;"",IF(EXACT(BZ83,0),IF(EXACT(AK83,0),IF(EXACT(AE83, "pA"),AH83,IF(EXACT(AE83, "Gvg"),AH83,IF(EXACT(AE83, "Gvg-A"),AH83,IF(EXACT(AE83, "Gvg-B"),AH83,0)))),0),0)," ")</f>
        <v xml:space="preserve"> </v>
      </c>
      <c r="DB83" s="31" t="str">
        <f>IF(Aanbod!D98&gt;"",IF(EXACT(BZ83,0),IF(EXACT(AK83,0),IF(EXACT(AE83, "pA"),AF83,IF(EXACT(AE83, "Gvg"),AF83,IF(EXACT(AE83, "Gvg-A"),AF83,IF(EXACT(AE83, "Gvg-B"),AF83,0)))),0),0)," ")</f>
        <v xml:space="preserve"> </v>
      </c>
      <c r="DC83" s="31" t="str">
        <f>IF(Aanbod!D98&gt;"",IF($DA$203&gt;0,$CZ$1/$DA$203*DA83,0)," ")</f>
        <v xml:space="preserve"> </v>
      </c>
      <c r="DD83" s="29" t="str">
        <f>IF(Aanbod!D98&gt;"",IF(DB83&gt;0,DC83/DB83," ")," ")</f>
        <v xml:space="preserve"> </v>
      </c>
      <c r="DF83" s="26"/>
      <c r="DG83" s="30"/>
      <c r="DH83" s="31" t="str">
        <f>IF(Aanbod!D98&gt;"",IF(EXACT(BZ83,0),IF(EXACT(AK83,0),IF(EXACT(AE83, "pB"),AH83,IF(EXACT(AE83, "Gvg"),AH83,IF(EXACT(AE83, "Gvg-A"),AH83,IF(EXACT(AE83, "Gvg-B"),AH83,0)))),0),0)," ")</f>
        <v xml:space="preserve"> </v>
      </c>
      <c r="DI83" s="31" t="str">
        <f>IF(Aanbod!D98&gt;"",IF(EXACT(BZ83,0),IF(EXACT(AK83,0),IF(EXACT(AE83, "pB"),AF83,IF(EXACT(AE83, "Gvg"),AF83,IF(EXACT(AE83, "Gvg-A"),AF83,IF(EXACT(AE83, "Gvg-B"),AF83,0)))),0),0)," ")</f>
        <v xml:space="preserve"> </v>
      </c>
      <c r="DJ83" s="31" t="str">
        <f>IF(Aanbod!D98&gt;"",IF($DH$203&gt;0,$DG$1/$DH$203*DH83,0)," ")</f>
        <v xml:space="preserve"> </v>
      </c>
      <c r="DK83" s="29" t="str">
        <f>IF(Aanbod!D98&gt;"",IF(DI83&gt;0,DJ83/DI83," ")," ")</f>
        <v xml:space="preserve"> </v>
      </c>
      <c r="DM83" s="37" t="str">
        <f>IF(Aanbod!D98&gt;"",BX83-BZ83+CQ83+CW83+DC83+DJ83," ")</f>
        <v xml:space="preserve"> </v>
      </c>
      <c r="DN83" s="35" t="str">
        <f>IF(Aanbod!D98&gt;"",IF((DM83-AF83)&gt;0,(DM83-AF83),0)," ")</f>
        <v xml:space="preserve"> </v>
      </c>
      <c r="DO83" s="35" t="str">
        <f>IF(Aanbod!D98&gt;"",IF(DN83&gt;0,(Berekening!H83+BB83+CQ83)/DM83*DN83,0)," ")</f>
        <v xml:space="preserve"> </v>
      </c>
      <c r="DP83" s="35" t="str">
        <f>IF(Aanbod!D98&gt;"",IF(DN83&gt;0,(Berekening!N83+BH83+CW83)/DM83*DN83,0)," ")</f>
        <v xml:space="preserve"> </v>
      </c>
      <c r="DQ83" s="35" t="str">
        <f>IF(Aanbod!D98&gt;"",IF(DN83&gt;0,(Berekening!T83+BN83+DC83)/DM83*DN83,0)," ")</f>
        <v xml:space="preserve"> </v>
      </c>
      <c r="DR83" s="33" t="str">
        <f>IF(Aanbod!D98&gt;"",IF(DN83&gt;0,(Berekening!AA83+BU83+DJ83)/DM83*DN83,0)," ")</f>
        <v xml:space="preserve"> </v>
      </c>
      <c r="DS83" s="35"/>
      <c r="DT83" s="38" t="str">
        <f>IF(Aanbod!D98&gt;"",ROUND((DM83-DN83),2)," ")</f>
        <v xml:space="preserve"> </v>
      </c>
      <c r="DU83" s="38" t="str">
        <f>IF(Aanbod!D98&gt;"",IF(DT83=C83,0.01,DT83),"")</f>
        <v/>
      </c>
      <c r="DV83" s="39" t="str">
        <f>IF(Aanbod!D98&gt;"",RANK(DU83,$DU$2:$DU$201) + COUNTIF($DU$2:DU83,DU83) -1," ")</f>
        <v xml:space="preserve"> </v>
      </c>
      <c r="DW83" s="35" t="str">
        <f>IF(Aanbod!D98&gt;"",IF($DV$203&lt;0,IF(DV83&lt;=ABS($DV$203),0.01,0),IF(DV83&lt;=ABS($DV$203),-0.01,0))," ")</f>
        <v xml:space="preserve"> </v>
      </c>
      <c r="DX83" s="35"/>
      <c r="DY83" s="28" t="str">
        <f>IF(Aanbod!D98&gt;"",DT83+DW83," ")</f>
        <v xml:space="preserve"> </v>
      </c>
    </row>
    <row r="84" spans="1:129" x14ac:dyDescent="0.25">
      <c r="A84" s="26" t="str">
        <f>Aanbod!A99</f>
        <v/>
      </c>
      <c r="B84" s="27" t="str">
        <f>IF(Aanbod!D99&gt;"",IF(EXACT(Aanbod!F99, "Preferent"),Aanbod!E99*2,IF(EXACT(Aanbod!F99, "Concurrent"),Aanbod!E99,0))," ")</f>
        <v xml:space="preserve"> </v>
      </c>
      <c r="C84" s="28" t="str">
        <f>IF(Aanbod!E99&gt;0,Aanbod!E99," ")</f>
        <v xml:space="preserve"> </v>
      </c>
      <c r="D84" s="5"/>
      <c r="E84" s="5"/>
      <c r="F84" s="5" t="str">
        <f>IF(Aanbod!D99&gt;"",IF(EXACT(Aanbod!D99, "pA"),Berekening!B84,IF(EXACT(Aanbod!D99, "Gvg-A"),Berekening!B84,IF(EXACT(Aanbod!D99, "Gvg"),Berekening!B84,0)))," ")</f>
        <v xml:space="preserve"> </v>
      </c>
      <c r="G84" s="5" t="str">
        <f>IF(Aanbod!D99&gt;"",IF(EXACT(Aanbod!D99, "pA"),Aanbod!E99,IF(EXACT(Aanbod!D99, "Gvg-A"),Aanbod!E99,IF(EXACT(Aanbod!D99, "Gvg"),Aanbod!E99,0)))," ")</f>
        <v xml:space="preserve"> </v>
      </c>
      <c r="H84" s="5" t="str">
        <f>IF(Aanbod!D99&gt;"",IF($F$203&gt;0,$E$1/$F$203*F84,0)," ")</f>
        <v xml:space="preserve"> </v>
      </c>
      <c r="I84" s="29" t="str">
        <f>IF(Aanbod!D99&gt;"",IF(G84&gt;0,H84/G84," ")," ")</f>
        <v xml:space="preserve"> </v>
      </c>
      <c r="J84" s="5"/>
      <c r="K84" s="5"/>
      <c r="L84" s="5" t="str">
        <f>IF(Aanbod!D99&gt;"",IF(EXACT(Aanbod!D99, "pB"),Berekening!B84,IF(EXACT(Aanbod!D99, "Gvg-B"),Berekening!B84,IF(EXACT(Aanbod!D99, "Gvg"),Berekening!B84,0)))," ")</f>
        <v xml:space="preserve"> </v>
      </c>
      <c r="M84" s="5" t="str">
        <f>IF(Aanbod!D99&gt;"",IF(EXACT(Aanbod!D99, "pB"),Aanbod!E99,IF(EXACT(Aanbod!D99, "Gvg-B"),Aanbod!E99,IF(EXACT(Aanbod!D99, "Gvg"),Aanbod!E99,0)))," ")</f>
        <v xml:space="preserve"> </v>
      </c>
      <c r="N84" s="9" t="str">
        <f>IF(Aanbod!D99&gt;"",IF($L$203&gt;0,$K$1/$L$203*L84,0)," ")</f>
        <v xml:space="preserve"> </v>
      </c>
      <c r="O84" s="10" t="str">
        <f>IF(Aanbod!D99&gt;"",IF(M84&gt;0,N84/M84," ")," ")</f>
        <v xml:space="preserve"> </v>
      </c>
      <c r="P84" s="26"/>
      <c r="Q84" s="30"/>
      <c r="R84" s="31" t="str">
        <f>IF(Aanbod!D99&gt;"",IF(EXACT(Aanbod!D99, "pA"),Berekening!B84,IF(EXACT(Aanbod!D99, "Gvg"),Berekening!B84,IF(EXACT(Aanbod!D99, "Gvg-A"),Berekening!B84,IF(EXACT(Aanbod!D99, "Gvg-B"),Berekening!B84,0))))," ")</f>
        <v xml:space="preserve"> </v>
      </c>
      <c r="S84" s="31" t="str">
        <f>IF(Aanbod!D99&gt;"",IF(EXACT(Aanbod!D99, "pA"),Aanbod!E99,IF(EXACT(Aanbod!D99, "Gvg"),Aanbod!E99,IF(EXACT(Aanbod!D99, "Gvg-A"),Aanbod!E99,IF(EXACT(Aanbod!D99, "Gvg-B"),Aanbod!E99,0))))," ")</f>
        <v xml:space="preserve"> </v>
      </c>
      <c r="T84" s="31" t="str">
        <f>IF(Aanbod!D99&gt;"",IF($R$203&gt;0,$Q$1/$R$203*R84,0)," ")</f>
        <v xml:space="preserve"> </v>
      </c>
      <c r="U84" s="29" t="str">
        <f>IF(Aanbod!D99&gt;"",IF(S84&gt;0,T84/S84," ")," ")</f>
        <v xml:space="preserve"> </v>
      </c>
      <c r="W84" s="26"/>
      <c r="X84" s="30"/>
      <c r="Y84" s="31" t="str">
        <f>IF(Aanbod!D99&gt;"",IF(EXACT(Aanbod!D99, "pB"),Berekening!B84,IF(EXACT(Aanbod!D99, "Gvg"),Berekening!B84,IF(EXACT(Aanbod!D99, "Gvg-A"),Berekening!B84,IF(EXACT(Aanbod!D99, "Gvg-B"),Berekening!B84,0))))," ")</f>
        <v xml:space="preserve"> </v>
      </c>
      <c r="Z84" s="31" t="str">
        <f>IF(Aanbod!D99&gt;"",IF(EXACT(Aanbod!D99, "pB"),Aanbod!E99,IF(EXACT(Aanbod!D99, "Gvg"),Aanbod!E99,IF(EXACT(Aanbod!D99, "Gvg-A"),Aanbod!E99,IF(EXACT(Aanbod!D99, "Gvg-B"),Aanbod!E99,0))))," ")</f>
        <v xml:space="preserve"> </v>
      </c>
      <c r="AA84" s="31" t="str">
        <f>IF(Aanbod!D99&gt;"",IF($Y$203&gt;0,$X$1/$Y$203*Y84,0)," ")</f>
        <v xml:space="preserve"> </v>
      </c>
      <c r="AB84" s="29" t="str">
        <f>IF(Aanbod!D99&gt;"",IF(Z84&gt;0,AA84/Z84," ")," ")</f>
        <v xml:space="preserve"> </v>
      </c>
      <c r="AC84" s="32"/>
      <c r="AD84" s="26" t="str">
        <f>IF(Aanbod!D99&gt;"",ROW(AE84)-1," ")</f>
        <v xml:space="preserve"> </v>
      </c>
      <c r="AE84" t="str">
        <f>IF(Aanbod!D99&gt;"",Aanbod!D99," ")</f>
        <v xml:space="preserve"> </v>
      </c>
      <c r="AF84" s="9" t="str">
        <f>IF(Aanbod!D99&gt;"",Aanbod!E99," ")</f>
        <v xml:space="preserve"> </v>
      </c>
      <c r="AG84" t="str">
        <f>IF(Aanbod!D99&gt;"",Aanbod!F99," ")</f>
        <v xml:space="preserve"> </v>
      </c>
      <c r="AH84" s="33" t="str">
        <f>IF(Aanbod!D99&gt;"",Berekening!B84," ")</f>
        <v xml:space="preserve"> </v>
      </c>
      <c r="AI84" s="34" t="str">
        <f>IF(Aanbod!D99&gt;"",Berekening!H84+Berekening!N84+Berekening!T84+Berekening!AA84," ")</f>
        <v xml:space="preserve"> </v>
      </c>
      <c r="AJ84" s="35" t="str">
        <f>IF(Aanbod!D99&gt;"",IF((AI84-AF84)&gt;0,0,(AI84-AF84))," ")</f>
        <v xml:space="preserve"> </v>
      </c>
      <c r="AK84" s="35" t="str">
        <f>IF(Aanbod!D99&gt;"",IF((AI84-AF84)&gt;0,(AI84-AF84),0)," ")</f>
        <v xml:space="preserve"> </v>
      </c>
      <c r="AL84" s="35" t="str">
        <f>IF(Aanbod!D99&gt;"",IF(AK84&gt;0,Berekening!H84/AI84*AK84,0)," ")</f>
        <v xml:space="preserve"> </v>
      </c>
      <c r="AM84" s="35" t="str">
        <f>IF(Aanbod!D99&gt;"",IF(AK84&gt;0,Berekening!N84/AI84*AK84,0)," ")</f>
        <v xml:space="preserve"> </v>
      </c>
      <c r="AN84" s="35" t="str">
        <f>IF(Aanbod!D99&gt;"",IF(AK84&gt;0,Berekening!T84/AI84*AK84,0)," ")</f>
        <v xml:space="preserve"> </v>
      </c>
      <c r="AO84" s="33" t="str">
        <f>IF(Aanbod!D99&gt;"",IF(AK84&gt;0,Berekening!AA84/AI84*AK84,0)," ")</f>
        <v xml:space="preserve"> </v>
      </c>
      <c r="AX84" s="36"/>
      <c r="AY84" s="5"/>
      <c r="AZ84" s="5" t="str">
        <f>IF(Aanbod!D99&gt;"",IF(EXACT(AK84,0),IF(EXACT(Aanbod!D99, "pA"),Berekening!B84,IF(EXACT(Aanbod!D99, "Gvg-A"),Berekening!B84,IF(EXACT(Aanbod!D99, "Gvg"),Berekening!B84,0))),0)," ")</f>
        <v xml:space="preserve"> </v>
      </c>
      <c r="BA84" s="5" t="str">
        <f>IF(Aanbod!D99&gt;"",IF(EXACT(AK84,0),IF(EXACT(Aanbod!D99, "pA"),Aanbod!E99,IF(EXACT(Aanbod!D99, "Gvg-A"),Aanbod!E99,IF(EXACT(Aanbod!D99, "Gvg"),Aanbod!E99,0))),0)," ")</f>
        <v xml:space="preserve"> </v>
      </c>
      <c r="BB84" s="5" t="str">
        <f>IF(Aanbod!D99&gt;"",IF($AZ$203&gt;0,$AY$1/$AZ$203*AZ84,0)," ")</f>
        <v xml:space="preserve"> </v>
      </c>
      <c r="BC84" s="29" t="str">
        <f>IF(Aanbod!D99&gt;"",IF(BA84&gt;0,BB84/BA84," ")," ")</f>
        <v xml:space="preserve"> </v>
      </c>
      <c r="BD84" s="5"/>
      <c r="BE84" s="5"/>
      <c r="BF84" s="5" t="str">
        <f>IF(Aanbod!D99&gt;"",IF(EXACT(AK84,0),IF(EXACT(Aanbod!D99, "pB"),Berekening!B84,IF(EXACT(Aanbod!D99, "Gvg-B"),Berekening!B84,IF(EXACT(Aanbod!D99, "Gvg"),Berekening!B84,0))),0)," ")</f>
        <v xml:space="preserve"> </v>
      </c>
      <c r="BG84" s="5" t="str">
        <f>IF(Aanbod!D99&gt;"",IF(EXACT(AK84,0),IF(EXACT(Aanbod!D99, "pB"),Aanbod!E99,IF(EXACT(Aanbod!D99, "Gvg-B"),Aanbod!E99,IF(EXACT(Aanbod!D99, "Gvg"),Aanbod!E99,0))),0)," ")</f>
        <v xml:space="preserve"> </v>
      </c>
      <c r="BH84" s="9" t="str">
        <f>IF(Aanbod!D99&gt;"",IF($BF$203&gt;0,$BE$1/$BF$203*BF84,0)," ")</f>
        <v xml:space="preserve"> </v>
      </c>
      <c r="BI84" s="10" t="str">
        <f>IF(Aanbod!D99&gt;"",IF(BG84&gt;0,BH84/BG84," ")," ")</f>
        <v xml:space="preserve"> </v>
      </c>
      <c r="BJ84" s="26"/>
      <c r="BK84" s="30"/>
      <c r="BL84" s="31" t="str">
        <f>IF(Aanbod!D99&gt;"",IF(EXACT(AK84,0),IF(EXACT(Aanbod!D99, "pA"),Berekening!B84,IF(EXACT(Aanbod!D99, "Gvg"),Berekening!B84,IF(EXACT(Aanbod!D99, "Gvg-A"),Berekening!B84,IF(EXACT(Aanbod!D99, "Gvg-B"),Berekening!B84,0)))),0)," ")</f>
        <v xml:space="preserve"> </v>
      </c>
      <c r="BM84" s="31" t="str">
        <f>IF(Aanbod!D99&gt;"",IF(EXACT(AK84,0),IF(EXACT(Aanbod!D99, "pA"),Aanbod!E99,IF(EXACT(Aanbod!D99, "Gvg"),Aanbod!E99,IF(EXACT(Aanbod!D99, "Gvg-A"),Aanbod!E99,IF(EXACT(Aanbod!D99, "Gvg-B"),Aanbod!E99,0)))),0)," ")</f>
        <v xml:space="preserve"> </v>
      </c>
      <c r="BN84" s="31" t="str">
        <f>IF(Aanbod!D99&gt;"",IF($BL$203&gt;0,$BK$1/$BL$203*BL84,0)," ")</f>
        <v xml:space="preserve"> </v>
      </c>
      <c r="BO84" s="29" t="str">
        <f>IF(Aanbod!D99&gt;"",IF(BM84&gt;0,BN84/BM84," ")," ")</f>
        <v xml:space="preserve"> </v>
      </c>
      <c r="BQ84" s="26"/>
      <c r="BR84" s="30"/>
      <c r="BS84" s="31" t="str">
        <f>IF(Aanbod!D99&gt;"",IF(EXACT(AK84,0),IF(EXACT(Aanbod!D99, "pB"),Berekening!B84,IF(EXACT(Aanbod!D99, "Gvg"),Berekening!B84,IF(EXACT(Aanbod!D99, "Gvg-A"),Berekening!B84,IF(EXACT(Aanbod!D99, "Gvg-B"),Berekening!B84,0)))),0)," ")</f>
        <v xml:space="preserve"> </v>
      </c>
      <c r="BT84" s="31" t="str">
        <f>IF(Aanbod!D99&gt;"",IF(EXACT(AK84,0),IF(EXACT(Aanbod!D99, "pB"),Aanbod!E99,IF(EXACT(Aanbod!D99, "Gvg"),Aanbod!E99,IF(EXACT(Aanbod!D99, "Gvg-A"),Aanbod!E99,IF(EXACT(Aanbod!D99, "Gvg-B"),Aanbod!E99,0)))),0)," ")</f>
        <v xml:space="preserve"> </v>
      </c>
      <c r="BU84" s="31" t="str">
        <f>IF(Aanbod!D99&gt;"",IF($BS$203&gt;0,$BR$1/$BS$203*BS84,0)," ")</f>
        <v xml:space="preserve"> </v>
      </c>
      <c r="BV84" s="29" t="str">
        <f>IF(Aanbod!D99&gt;"",IF(BT84&gt;0,BU84/BT84," ")," ")</f>
        <v xml:space="preserve"> </v>
      </c>
      <c r="BX84" s="34" t="str">
        <f>IF(Aanbod!D99&gt;"",AI84-AK84+BB84+BH84+BN84+BU84," ")</f>
        <v xml:space="preserve"> </v>
      </c>
      <c r="BY84" s="35" t="str">
        <f>IF(Aanbod!D99&gt;"",IF((BX84-AF84)&gt;0,0,(BX84-AF84))," ")</f>
        <v xml:space="preserve"> </v>
      </c>
      <c r="BZ84" s="35" t="str">
        <f>IF(Aanbod!D99&gt;"",IF((BX84-AF84)&gt;0,(BX84-AF84),0)," ")</f>
        <v xml:space="preserve"> </v>
      </c>
      <c r="CA84" s="35" t="str">
        <f>IF(Aanbod!D99&gt;"",IF(BZ84&gt;0,(Berekening!H84+BB84)/BX84*BZ84,0)," ")</f>
        <v xml:space="preserve"> </v>
      </c>
      <c r="CB84" s="35" t="str">
        <f>IF(Aanbod!D99&gt;"",IF(BZ84&gt;0,(Berekening!N84+BH84)/BX84*BZ84,0)," ")</f>
        <v xml:space="preserve"> </v>
      </c>
      <c r="CC84" s="35" t="str">
        <f>IF(Aanbod!D99&gt;"",IF(BZ84&gt;0,(Berekening!T84+BN84)/BX84*BZ84,0)," ")</f>
        <v xml:space="preserve"> </v>
      </c>
      <c r="CD84" s="33" t="str">
        <f>IF(Aanbod!D99&gt;"",IF(BZ84&gt;0,Berekening!AA84/BX84*BZ84,0)," ")</f>
        <v xml:space="preserve"> </v>
      </c>
      <c r="CE84" s="35"/>
      <c r="CM84" s="36"/>
      <c r="CN84" s="5"/>
      <c r="CO84" s="5" t="str">
        <f>IF(Aanbod!D99&gt;"",IF(EXACT(BZ84,0),IF(EXACT(AK84,0),IF(EXACT(AE84, "pA"),AH84,IF(EXACT(AE84, "Gvg-A"),AH84,IF(EXACT(AE84, "Gvg"),AH84,0))),0),0)," ")</f>
        <v xml:space="preserve"> </v>
      </c>
      <c r="CP84" s="5" t="str">
        <f>IF(Aanbod!D99&gt;"",IF(EXACT(BZ84,0),IF(EXACT(AK84,0),IF(EXACT(AE84, "pA"),AF84,IF(EXACT(AE84, "Gvg-A"),AF84,IF(EXACT(AE84, "Gvg"),AF84,0))),0),0)," ")</f>
        <v xml:space="preserve"> </v>
      </c>
      <c r="CQ84" s="5" t="str">
        <f>IF(Aanbod!D99&gt;"",IF($CO$203&gt;0,$CN$1/$CO$203*CO84,0)," ")</f>
        <v xml:space="preserve"> </v>
      </c>
      <c r="CR84" s="29" t="str">
        <f>IF(Aanbod!D99&gt;"",IF(CP84&gt;0,CQ84/CP84," ")," ")</f>
        <v xml:space="preserve"> </v>
      </c>
      <c r="CS84" s="5"/>
      <c r="CT84" s="5"/>
      <c r="CU84" s="5" t="str">
        <f>IF(Aanbod!D99&gt;"",IF(EXACT(BZ84,0),IF(EXACT(AK84,0),IF(EXACT(AE84, "pB"),AH84,IF(EXACT(AE84, "Gvg-B"),AH84,IF(EXACT(AE84, "Gvg"),AH84,0))),0),0)," ")</f>
        <v xml:space="preserve"> </v>
      </c>
      <c r="CV84" s="5" t="str">
        <f>IF(Aanbod!D99&gt;"",IF(EXACT(BZ84,0),IF(EXACT(AK84,0),IF(EXACT(AE84, "pB"),AF84,IF(EXACT(AE84, "Gvg-B"),AF84,IF(EXACT(AE84, "Gvg"),AF84,0))),0),0)," ")</f>
        <v xml:space="preserve"> </v>
      </c>
      <c r="CW84" s="9" t="str">
        <f>IF(Aanbod!D99&gt;"",IF($CU$203&gt;0,$CT$1/$CU$203*CU84,0)," ")</f>
        <v xml:space="preserve"> </v>
      </c>
      <c r="CX84" s="10" t="str">
        <f>IF(Aanbod!D99&gt;"",IF(CV84&gt;0,CW84/CV84," ")," ")</f>
        <v xml:space="preserve"> </v>
      </c>
      <c r="CY84" s="26"/>
      <c r="CZ84" s="30"/>
      <c r="DA84" s="31" t="str">
        <f>IF(Aanbod!D99&gt;"",IF(EXACT(BZ84,0),IF(EXACT(AK84,0),IF(EXACT(AE84, "pA"),AH84,IF(EXACT(AE84, "Gvg"),AH84,IF(EXACT(AE84, "Gvg-A"),AH84,IF(EXACT(AE84, "Gvg-B"),AH84,0)))),0),0)," ")</f>
        <v xml:space="preserve"> </v>
      </c>
      <c r="DB84" s="31" t="str">
        <f>IF(Aanbod!D99&gt;"",IF(EXACT(BZ84,0),IF(EXACT(AK84,0),IF(EXACT(AE84, "pA"),AF84,IF(EXACT(AE84, "Gvg"),AF84,IF(EXACT(AE84, "Gvg-A"),AF84,IF(EXACT(AE84, "Gvg-B"),AF84,0)))),0),0)," ")</f>
        <v xml:space="preserve"> </v>
      </c>
      <c r="DC84" s="31" t="str">
        <f>IF(Aanbod!D99&gt;"",IF($DA$203&gt;0,$CZ$1/$DA$203*DA84,0)," ")</f>
        <v xml:space="preserve"> </v>
      </c>
      <c r="DD84" s="29" t="str">
        <f>IF(Aanbod!D99&gt;"",IF(DB84&gt;0,DC84/DB84," ")," ")</f>
        <v xml:space="preserve"> </v>
      </c>
      <c r="DF84" s="26"/>
      <c r="DG84" s="30"/>
      <c r="DH84" s="31" t="str">
        <f>IF(Aanbod!D99&gt;"",IF(EXACT(BZ84,0),IF(EXACT(AK84,0),IF(EXACT(AE84, "pB"),AH84,IF(EXACT(AE84, "Gvg"),AH84,IF(EXACT(AE84, "Gvg-A"),AH84,IF(EXACT(AE84, "Gvg-B"),AH84,0)))),0),0)," ")</f>
        <v xml:space="preserve"> </v>
      </c>
      <c r="DI84" s="31" t="str">
        <f>IF(Aanbod!D99&gt;"",IF(EXACT(BZ84,0),IF(EXACT(AK84,0),IF(EXACT(AE84, "pB"),AF84,IF(EXACT(AE84, "Gvg"),AF84,IF(EXACT(AE84, "Gvg-A"),AF84,IF(EXACT(AE84, "Gvg-B"),AF84,0)))),0),0)," ")</f>
        <v xml:space="preserve"> </v>
      </c>
      <c r="DJ84" s="31" t="str">
        <f>IF(Aanbod!D99&gt;"",IF($DH$203&gt;0,$DG$1/$DH$203*DH84,0)," ")</f>
        <v xml:space="preserve"> </v>
      </c>
      <c r="DK84" s="29" t="str">
        <f>IF(Aanbod!D99&gt;"",IF(DI84&gt;0,DJ84/DI84," ")," ")</f>
        <v xml:space="preserve"> </v>
      </c>
      <c r="DM84" s="37" t="str">
        <f>IF(Aanbod!D99&gt;"",BX84-BZ84+CQ84+CW84+DC84+DJ84," ")</f>
        <v xml:space="preserve"> </v>
      </c>
      <c r="DN84" s="35" t="str">
        <f>IF(Aanbod!D99&gt;"",IF((DM84-AF84)&gt;0,(DM84-AF84),0)," ")</f>
        <v xml:space="preserve"> </v>
      </c>
      <c r="DO84" s="35" t="str">
        <f>IF(Aanbod!D99&gt;"",IF(DN84&gt;0,(Berekening!H84+BB84+CQ84)/DM84*DN84,0)," ")</f>
        <v xml:space="preserve"> </v>
      </c>
      <c r="DP84" s="35" t="str">
        <f>IF(Aanbod!D99&gt;"",IF(DN84&gt;0,(Berekening!N84+BH84+CW84)/DM84*DN84,0)," ")</f>
        <v xml:space="preserve"> </v>
      </c>
      <c r="DQ84" s="35" t="str">
        <f>IF(Aanbod!D99&gt;"",IF(DN84&gt;0,(Berekening!T84+BN84+DC84)/DM84*DN84,0)," ")</f>
        <v xml:space="preserve"> </v>
      </c>
      <c r="DR84" s="33" t="str">
        <f>IF(Aanbod!D99&gt;"",IF(DN84&gt;0,(Berekening!AA84+BU84+DJ84)/DM84*DN84,0)," ")</f>
        <v xml:space="preserve"> </v>
      </c>
      <c r="DS84" s="35"/>
      <c r="DT84" s="38" t="str">
        <f>IF(Aanbod!D99&gt;"",ROUND((DM84-DN84),2)," ")</f>
        <v xml:space="preserve"> </v>
      </c>
      <c r="DU84" s="38" t="str">
        <f>IF(Aanbod!D99&gt;"",IF(DT84=C84,0.01,DT84),"")</f>
        <v/>
      </c>
      <c r="DV84" s="39" t="str">
        <f>IF(Aanbod!D99&gt;"",RANK(DU84,$DU$2:$DU$201) + COUNTIF($DU$2:DU84,DU84) -1," ")</f>
        <v xml:space="preserve"> </v>
      </c>
      <c r="DW84" s="35" t="str">
        <f>IF(Aanbod!D99&gt;"",IF($DV$203&lt;0,IF(DV84&lt;=ABS($DV$203),0.01,0),IF(DV84&lt;=ABS($DV$203),-0.01,0))," ")</f>
        <v xml:space="preserve"> </v>
      </c>
      <c r="DX84" s="35"/>
      <c r="DY84" s="28" t="str">
        <f>IF(Aanbod!D99&gt;"",DT84+DW84," ")</f>
        <v xml:space="preserve"> </v>
      </c>
    </row>
    <row r="85" spans="1:129" x14ac:dyDescent="0.25">
      <c r="A85" s="26" t="str">
        <f>Aanbod!A100</f>
        <v/>
      </c>
      <c r="B85" s="27" t="str">
        <f>IF(Aanbod!D100&gt;"",IF(EXACT(Aanbod!F100, "Preferent"),Aanbod!E100*2,IF(EXACT(Aanbod!F100, "Concurrent"),Aanbod!E100,0))," ")</f>
        <v xml:space="preserve"> </v>
      </c>
      <c r="C85" s="28" t="str">
        <f>IF(Aanbod!E100&gt;0,Aanbod!E100," ")</f>
        <v xml:space="preserve"> </v>
      </c>
      <c r="D85" s="5"/>
      <c r="E85" s="5"/>
      <c r="F85" s="5" t="str">
        <f>IF(Aanbod!D100&gt;"",IF(EXACT(Aanbod!D100, "pA"),Berekening!B85,IF(EXACT(Aanbod!D100, "Gvg-A"),Berekening!B85,IF(EXACT(Aanbod!D100, "Gvg"),Berekening!B85,0)))," ")</f>
        <v xml:space="preserve"> </v>
      </c>
      <c r="G85" s="5" t="str">
        <f>IF(Aanbod!D100&gt;"",IF(EXACT(Aanbod!D100, "pA"),Aanbod!E100,IF(EXACT(Aanbod!D100, "Gvg-A"),Aanbod!E100,IF(EXACT(Aanbod!D100, "Gvg"),Aanbod!E100,0)))," ")</f>
        <v xml:space="preserve"> </v>
      </c>
      <c r="H85" s="5" t="str">
        <f>IF(Aanbod!D100&gt;"",IF($F$203&gt;0,$E$1/$F$203*F85,0)," ")</f>
        <v xml:space="preserve"> </v>
      </c>
      <c r="I85" s="29" t="str">
        <f>IF(Aanbod!D100&gt;"",IF(G85&gt;0,H85/G85," ")," ")</f>
        <v xml:space="preserve"> </v>
      </c>
      <c r="J85" s="5"/>
      <c r="K85" s="5"/>
      <c r="L85" s="5" t="str">
        <f>IF(Aanbod!D100&gt;"",IF(EXACT(Aanbod!D100, "pB"),Berekening!B85,IF(EXACT(Aanbod!D100, "Gvg-B"),Berekening!B85,IF(EXACT(Aanbod!D100, "Gvg"),Berekening!B85,0)))," ")</f>
        <v xml:space="preserve"> </v>
      </c>
      <c r="M85" s="5" t="str">
        <f>IF(Aanbod!D100&gt;"",IF(EXACT(Aanbod!D100, "pB"),Aanbod!E100,IF(EXACT(Aanbod!D100, "Gvg-B"),Aanbod!E100,IF(EXACT(Aanbod!D100, "Gvg"),Aanbod!E100,0)))," ")</f>
        <v xml:space="preserve"> </v>
      </c>
      <c r="N85" s="9" t="str">
        <f>IF(Aanbod!D100&gt;"",IF($L$203&gt;0,$K$1/$L$203*L85,0)," ")</f>
        <v xml:space="preserve"> </v>
      </c>
      <c r="O85" s="10" t="str">
        <f>IF(Aanbod!D100&gt;"",IF(M85&gt;0,N85/M85," ")," ")</f>
        <v xml:space="preserve"> </v>
      </c>
      <c r="P85" s="26"/>
      <c r="Q85" s="30"/>
      <c r="R85" s="31" t="str">
        <f>IF(Aanbod!D100&gt;"",IF(EXACT(Aanbod!D100, "pA"),Berekening!B85,IF(EXACT(Aanbod!D100, "Gvg"),Berekening!B85,IF(EXACT(Aanbod!D100, "Gvg-A"),Berekening!B85,IF(EXACT(Aanbod!D100, "Gvg-B"),Berekening!B85,0))))," ")</f>
        <v xml:space="preserve"> </v>
      </c>
      <c r="S85" s="31" t="str">
        <f>IF(Aanbod!D100&gt;"",IF(EXACT(Aanbod!D100, "pA"),Aanbod!E100,IF(EXACT(Aanbod!D100, "Gvg"),Aanbod!E100,IF(EXACT(Aanbod!D100, "Gvg-A"),Aanbod!E100,IF(EXACT(Aanbod!D100, "Gvg-B"),Aanbod!E100,0))))," ")</f>
        <v xml:space="preserve"> </v>
      </c>
      <c r="T85" s="31" t="str">
        <f>IF(Aanbod!D100&gt;"",IF($R$203&gt;0,$Q$1/$R$203*R85,0)," ")</f>
        <v xml:space="preserve"> </v>
      </c>
      <c r="U85" s="29" t="str">
        <f>IF(Aanbod!D100&gt;"",IF(S85&gt;0,T85/S85," ")," ")</f>
        <v xml:space="preserve"> </v>
      </c>
      <c r="W85" s="26"/>
      <c r="X85" s="30"/>
      <c r="Y85" s="31" t="str">
        <f>IF(Aanbod!D100&gt;"",IF(EXACT(Aanbod!D100, "pB"),Berekening!B85,IF(EXACT(Aanbod!D100, "Gvg"),Berekening!B85,IF(EXACT(Aanbod!D100, "Gvg-A"),Berekening!B85,IF(EXACT(Aanbod!D100, "Gvg-B"),Berekening!B85,0))))," ")</f>
        <v xml:space="preserve"> </v>
      </c>
      <c r="Z85" s="31" t="str">
        <f>IF(Aanbod!D100&gt;"",IF(EXACT(Aanbod!D100, "pB"),Aanbod!E100,IF(EXACT(Aanbod!D100, "Gvg"),Aanbod!E100,IF(EXACT(Aanbod!D100, "Gvg-A"),Aanbod!E100,IF(EXACT(Aanbod!D100, "Gvg-B"),Aanbod!E100,0))))," ")</f>
        <v xml:space="preserve"> </v>
      </c>
      <c r="AA85" s="31" t="str">
        <f>IF(Aanbod!D100&gt;"",IF($Y$203&gt;0,$X$1/$Y$203*Y85,0)," ")</f>
        <v xml:space="preserve"> </v>
      </c>
      <c r="AB85" s="29" t="str">
        <f>IF(Aanbod!D100&gt;"",IF(Z85&gt;0,AA85/Z85," ")," ")</f>
        <v xml:space="preserve"> </v>
      </c>
      <c r="AC85" s="32"/>
      <c r="AD85" s="26" t="str">
        <f>IF(Aanbod!D100&gt;"",ROW(AE85)-1," ")</f>
        <v xml:space="preserve"> </v>
      </c>
      <c r="AE85" t="str">
        <f>IF(Aanbod!D100&gt;"",Aanbod!D100," ")</f>
        <v xml:space="preserve"> </v>
      </c>
      <c r="AF85" s="9" t="str">
        <f>IF(Aanbod!D100&gt;"",Aanbod!E100," ")</f>
        <v xml:space="preserve"> </v>
      </c>
      <c r="AG85" t="str">
        <f>IF(Aanbod!D100&gt;"",Aanbod!F100," ")</f>
        <v xml:space="preserve"> </v>
      </c>
      <c r="AH85" s="33" t="str">
        <f>IF(Aanbod!D100&gt;"",Berekening!B85," ")</f>
        <v xml:space="preserve"> </v>
      </c>
      <c r="AI85" s="34" t="str">
        <f>IF(Aanbod!D100&gt;"",Berekening!H85+Berekening!N85+Berekening!T85+Berekening!AA85," ")</f>
        <v xml:space="preserve"> </v>
      </c>
      <c r="AJ85" s="35" t="str">
        <f>IF(Aanbod!D100&gt;"",IF((AI85-AF85)&gt;0,0,(AI85-AF85))," ")</f>
        <v xml:space="preserve"> </v>
      </c>
      <c r="AK85" s="35" t="str">
        <f>IF(Aanbod!D100&gt;"",IF((AI85-AF85)&gt;0,(AI85-AF85),0)," ")</f>
        <v xml:space="preserve"> </v>
      </c>
      <c r="AL85" s="35" t="str">
        <f>IF(Aanbod!D100&gt;"",IF(AK85&gt;0,Berekening!H85/AI85*AK85,0)," ")</f>
        <v xml:space="preserve"> </v>
      </c>
      <c r="AM85" s="35" t="str">
        <f>IF(Aanbod!D100&gt;"",IF(AK85&gt;0,Berekening!N85/AI85*AK85,0)," ")</f>
        <v xml:space="preserve"> </v>
      </c>
      <c r="AN85" s="35" t="str">
        <f>IF(Aanbod!D100&gt;"",IF(AK85&gt;0,Berekening!T85/AI85*AK85,0)," ")</f>
        <v xml:space="preserve"> </v>
      </c>
      <c r="AO85" s="33" t="str">
        <f>IF(Aanbod!D100&gt;"",IF(AK85&gt;0,Berekening!AA85/AI85*AK85,0)," ")</f>
        <v xml:space="preserve"> </v>
      </c>
      <c r="AX85" s="36"/>
      <c r="AY85" s="5"/>
      <c r="AZ85" s="5" t="str">
        <f>IF(Aanbod!D100&gt;"",IF(EXACT(AK85,0),IF(EXACT(Aanbod!D100, "pA"),Berekening!B85,IF(EXACT(Aanbod!D100, "Gvg-A"),Berekening!B85,IF(EXACT(Aanbod!D100, "Gvg"),Berekening!B85,0))),0)," ")</f>
        <v xml:space="preserve"> </v>
      </c>
      <c r="BA85" s="5" t="str">
        <f>IF(Aanbod!D100&gt;"",IF(EXACT(AK85,0),IF(EXACT(Aanbod!D100, "pA"),Aanbod!E100,IF(EXACT(Aanbod!D100, "Gvg-A"),Aanbod!E100,IF(EXACT(Aanbod!D100, "Gvg"),Aanbod!E100,0))),0)," ")</f>
        <v xml:space="preserve"> </v>
      </c>
      <c r="BB85" s="5" t="str">
        <f>IF(Aanbod!D100&gt;"",IF($AZ$203&gt;0,$AY$1/$AZ$203*AZ85,0)," ")</f>
        <v xml:space="preserve"> </v>
      </c>
      <c r="BC85" s="29" t="str">
        <f>IF(Aanbod!D100&gt;"",IF(BA85&gt;0,BB85/BA85," ")," ")</f>
        <v xml:space="preserve"> </v>
      </c>
      <c r="BD85" s="5"/>
      <c r="BE85" s="5"/>
      <c r="BF85" s="5" t="str">
        <f>IF(Aanbod!D100&gt;"",IF(EXACT(AK85,0),IF(EXACT(Aanbod!D100, "pB"),Berekening!B85,IF(EXACT(Aanbod!D100, "Gvg-B"),Berekening!B85,IF(EXACT(Aanbod!D100, "Gvg"),Berekening!B85,0))),0)," ")</f>
        <v xml:space="preserve"> </v>
      </c>
      <c r="BG85" s="5" t="str">
        <f>IF(Aanbod!D100&gt;"",IF(EXACT(AK85,0),IF(EXACT(Aanbod!D100, "pB"),Aanbod!E100,IF(EXACT(Aanbod!D100, "Gvg-B"),Aanbod!E100,IF(EXACT(Aanbod!D100, "Gvg"),Aanbod!E100,0))),0)," ")</f>
        <v xml:space="preserve"> </v>
      </c>
      <c r="BH85" s="9" t="str">
        <f>IF(Aanbod!D100&gt;"",IF($BF$203&gt;0,$BE$1/$BF$203*BF85,0)," ")</f>
        <v xml:space="preserve"> </v>
      </c>
      <c r="BI85" s="10" t="str">
        <f>IF(Aanbod!D100&gt;"",IF(BG85&gt;0,BH85/BG85," ")," ")</f>
        <v xml:space="preserve"> </v>
      </c>
      <c r="BJ85" s="26"/>
      <c r="BK85" s="30"/>
      <c r="BL85" s="31" t="str">
        <f>IF(Aanbod!D100&gt;"",IF(EXACT(AK85,0),IF(EXACT(Aanbod!D100, "pA"),Berekening!B85,IF(EXACT(Aanbod!D100, "Gvg"),Berekening!B85,IF(EXACT(Aanbod!D100, "Gvg-A"),Berekening!B85,IF(EXACT(Aanbod!D100, "Gvg-B"),Berekening!B85,0)))),0)," ")</f>
        <v xml:space="preserve"> </v>
      </c>
      <c r="BM85" s="31" t="str">
        <f>IF(Aanbod!D100&gt;"",IF(EXACT(AK85,0),IF(EXACT(Aanbod!D100, "pA"),Aanbod!E100,IF(EXACT(Aanbod!D100, "Gvg"),Aanbod!E100,IF(EXACT(Aanbod!D100, "Gvg-A"),Aanbod!E100,IF(EXACT(Aanbod!D100, "Gvg-B"),Aanbod!E100,0)))),0)," ")</f>
        <v xml:space="preserve"> </v>
      </c>
      <c r="BN85" s="31" t="str">
        <f>IF(Aanbod!D100&gt;"",IF($BL$203&gt;0,$BK$1/$BL$203*BL85,0)," ")</f>
        <v xml:space="preserve"> </v>
      </c>
      <c r="BO85" s="29" t="str">
        <f>IF(Aanbod!D100&gt;"",IF(BM85&gt;0,BN85/BM85," ")," ")</f>
        <v xml:space="preserve"> </v>
      </c>
      <c r="BQ85" s="26"/>
      <c r="BR85" s="30"/>
      <c r="BS85" s="31" t="str">
        <f>IF(Aanbod!D100&gt;"",IF(EXACT(AK85,0),IF(EXACT(Aanbod!D100, "pB"),Berekening!B85,IF(EXACT(Aanbod!D100, "Gvg"),Berekening!B85,IF(EXACT(Aanbod!D100, "Gvg-A"),Berekening!B85,IF(EXACT(Aanbod!D100, "Gvg-B"),Berekening!B85,0)))),0)," ")</f>
        <v xml:space="preserve"> </v>
      </c>
      <c r="BT85" s="31" t="str">
        <f>IF(Aanbod!D100&gt;"",IF(EXACT(AK85,0),IF(EXACT(Aanbod!D100, "pB"),Aanbod!E100,IF(EXACT(Aanbod!D100, "Gvg"),Aanbod!E100,IF(EXACT(Aanbod!D100, "Gvg-A"),Aanbod!E100,IF(EXACT(Aanbod!D100, "Gvg-B"),Aanbod!E100,0)))),0)," ")</f>
        <v xml:space="preserve"> </v>
      </c>
      <c r="BU85" s="31" t="str">
        <f>IF(Aanbod!D100&gt;"",IF($BS$203&gt;0,$BR$1/$BS$203*BS85,0)," ")</f>
        <v xml:space="preserve"> </v>
      </c>
      <c r="BV85" s="29" t="str">
        <f>IF(Aanbod!D100&gt;"",IF(BT85&gt;0,BU85/BT85," ")," ")</f>
        <v xml:space="preserve"> </v>
      </c>
      <c r="BX85" s="34" t="str">
        <f>IF(Aanbod!D100&gt;"",AI85-AK85+BB85+BH85+BN85+BU85," ")</f>
        <v xml:space="preserve"> </v>
      </c>
      <c r="BY85" s="35" t="str">
        <f>IF(Aanbod!D100&gt;"",IF((BX85-AF85)&gt;0,0,(BX85-AF85))," ")</f>
        <v xml:space="preserve"> </v>
      </c>
      <c r="BZ85" s="35" t="str">
        <f>IF(Aanbod!D100&gt;"",IF((BX85-AF85)&gt;0,(BX85-AF85),0)," ")</f>
        <v xml:space="preserve"> </v>
      </c>
      <c r="CA85" s="35" t="str">
        <f>IF(Aanbod!D100&gt;"",IF(BZ85&gt;0,(Berekening!H85+BB85)/BX85*BZ85,0)," ")</f>
        <v xml:space="preserve"> </v>
      </c>
      <c r="CB85" s="35" t="str">
        <f>IF(Aanbod!D100&gt;"",IF(BZ85&gt;0,(Berekening!N85+BH85)/BX85*BZ85,0)," ")</f>
        <v xml:space="preserve"> </v>
      </c>
      <c r="CC85" s="35" t="str">
        <f>IF(Aanbod!D100&gt;"",IF(BZ85&gt;0,(Berekening!T85+BN85)/BX85*BZ85,0)," ")</f>
        <v xml:space="preserve"> </v>
      </c>
      <c r="CD85" s="33" t="str">
        <f>IF(Aanbod!D100&gt;"",IF(BZ85&gt;0,Berekening!AA85/BX85*BZ85,0)," ")</f>
        <v xml:space="preserve"> </v>
      </c>
      <c r="CE85" s="35"/>
      <c r="CM85" s="36"/>
      <c r="CN85" s="5"/>
      <c r="CO85" s="5" t="str">
        <f>IF(Aanbod!D100&gt;"",IF(EXACT(BZ85,0),IF(EXACT(AK85,0),IF(EXACT(AE85, "pA"),AH85,IF(EXACT(AE85, "Gvg-A"),AH85,IF(EXACT(AE85, "Gvg"),AH85,0))),0),0)," ")</f>
        <v xml:space="preserve"> </v>
      </c>
      <c r="CP85" s="5" t="str">
        <f>IF(Aanbod!D100&gt;"",IF(EXACT(BZ85,0),IF(EXACT(AK85,0),IF(EXACT(AE85, "pA"),AF85,IF(EXACT(AE85, "Gvg-A"),AF85,IF(EXACT(AE85, "Gvg"),AF85,0))),0),0)," ")</f>
        <v xml:space="preserve"> </v>
      </c>
      <c r="CQ85" s="5" t="str">
        <f>IF(Aanbod!D100&gt;"",IF($CO$203&gt;0,$CN$1/$CO$203*CO85,0)," ")</f>
        <v xml:space="preserve"> </v>
      </c>
      <c r="CR85" s="29" t="str">
        <f>IF(Aanbod!D100&gt;"",IF(CP85&gt;0,CQ85/CP85," ")," ")</f>
        <v xml:space="preserve"> </v>
      </c>
      <c r="CS85" s="5"/>
      <c r="CT85" s="5"/>
      <c r="CU85" s="5" t="str">
        <f>IF(Aanbod!D100&gt;"",IF(EXACT(BZ85,0),IF(EXACT(AK85,0),IF(EXACT(AE85, "pB"),AH85,IF(EXACT(AE85, "Gvg-B"),AH85,IF(EXACT(AE85, "Gvg"),AH85,0))),0),0)," ")</f>
        <v xml:space="preserve"> </v>
      </c>
      <c r="CV85" s="5" t="str">
        <f>IF(Aanbod!D100&gt;"",IF(EXACT(BZ85,0),IF(EXACT(AK85,0),IF(EXACT(AE85, "pB"),AF85,IF(EXACT(AE85, "Gvg-B"),AF85,IF(EXACT(AE85, "Gvg"),AF85,0))),0),0)," ")</f>
        <v xml:space="preserve"> </v>
      </c>
      <c r="CW85" s="9" t="str">
        <f>IF(Aanbod!D100&gt;"",IF($CU$203&gt;0,$CT$1/$CU$203*CU85,0)," ")</f>
        <v xml:space="preserve"> </v>
      </c>
      <c r="CX85" s="10" t="str">
        <f>IF(Aanbod!D100&gt;"",IF(CV85&gt;0,CW85/CV85," ")," ")</f>
        <v xml:space="preserve"> </v>
      </c>
      <c r="CY85" s="26"/>
      <c r="CZ85" s="30"/>
      <c r="DA85" s="31" t="str">
        <f>IF(Aanbod!D100&gt;"",IF(EXACT(BZ85,0),IF(EXACT(AK85,0),IF(EXACT(AE85, "pA"),AH85,IF(EXACT(AE85, "Gvg"),AH85,IF(EXACT(AE85, "Gvg-A"),AH85,IF(EXACT(AE85, "Gvg-B"),AH85,0)))),0),0)," ")</f>
        <v xml:space="preserve"> </v>
      </c>
      <c r="DB85" s="31" t="str">
        <f>IF(Aanbod!D100&gt;"",IF(EXACT(BZ85,0),IF(EXACT(AK85,0),IF(EXACT(AE85, "pA"),AF85,IF(EXACT(AE85, "Gvg"),AF85,IF(EXACT(AE85, "Gvg-A"),AF85,IF(EXACT(AE85, "Gvg-B"),AF85,0)))),0),0)," ")</f>
        <v xml:space="preserve"> </v>
      </c>
      <c r="DC85" s="31" t="str">
        <f>IF(Aanbod!D100&gt;"",IF($DA$203&gt;0,$CZ$1/$DA$203*DA85,0)," ")</f>
        <v xml:space="preserve"> </v>
      </c>
      <c r="DD85" s="29" t="str">
        <f>IF(Aanbod!D100&gt;"",IF(DB85&gt;0,DC85/DB85," ")," ")</f>
        <v xml:space="preserve"> </v>
      </c>
      <c r="DF85" s="26"/>
      <c r="DG85" s="30"/>
      <c r="DH85" s="31" t="str">
        <f>IF(Aanbod!D100&gt;"",IF(EXACT(BZ85,0),IF(EXACT(AK85,0),IF(EXACT(AE85, "pB"),AH85,IF(EXACT(AE85, "Gvg"),AH85,IF(EXACT(AE85, "Gvg-A"),AH85,IF(EXACT(AE85, "Gvg-B"),AH85,0)))),0),0)," ")</f>
        <v xml:space="preserve"> </v>
      </c>
      <c r="DI85" s="31" t="str">
        <f>IF(Aanbod!D100&gt;"",IF(EXACT(BZ85,0),IF(EXACT(AK85,0),IF(EXACT(AE85, "pB"),AF85,IF(EXACT(AE85, "Gvg"),AF85,IF(EXACT(AE85, "Gvg-A"),AF85,IF(EXACT(AE85, "Gvg-B"),AF85,0)))),0),0)," ")</f>
        <v xml:space="preserve"> </v>
      </c>
      <c r="DJ85" s="31" t="str">
        <f>IF(Aanbod!D100&gt;"",IF($DH$203&gt;0,$DG$1/$DH$203*DH85,0)," ")</f>
        <v xml:space="preserve"> </v>
      </c>
      <c r="DK85" s="29" t="str">
        <f>IF(Aanbod!D100&gt;"",IF(DI85&gt;0,DJ85/DI85," ")," ")</f>
        <v xml:space="preserve"> </v>
      </c>
      <c r="DM85" s="37" t="str">
        <f>IF(Aanbod!D100&gt;"",BX85-BZ85+CQ85+CW85+DC85+DJ85," ")</f>
        <v xml:space="preserve"> </v>
      </c>
      <c r="DN85" s="35" t="str">
        <f>IF(Aanbod!D100&gt;"",IF((DM85-AF85)&gt;0,(DM85-AF85),0)," ")</f>
        <v xml:space="preserve"> </v>
      </c>
      <c r="DO85" s="35" t="str">
        <f>IF(Aanbod!D100&gt;"",IF(DN85&gt;0,(Berekening!H85+BB85+CQ85)/DM85*DN85,0)," ")</f>
        <v xml:space="preserve"> </v>
      </c>
      <c r="DP85" s="35" t="str">
        <f>IF(Aanbod!D100&gt;"",IF(DN85&gt;0,(Berekening!N85+BH85+CW85)/DM85*DN85,0)," ")</f>
        <v xml:space="preserve"> </v>
      </c>
      <c r="DQ85" s="35" t="str">
        <f>IF(Aanbod!D100&gt;"",IF(DN85&gt;0,(Berekening!T85+BN85+DC85)/DM85*DN85,0)," ")</f>
        <v xml:space="preserve"> </v>
      </c>
      <c r="DR85" s="33" t="str">
        <f>IF(Aanbod!D100&gt;"",IF(DN85&gt;0,(Berekening!AA85+BU85+DJ85)/DM85*DN85,0)," ")</f>
        <v xml:space="preserve"> </v>
      </c>
      <c r="DS85" s="35"/>
      <c r="DT85" s="38" t="str">
        <f>IF(Aanbod!D100&gt;"",ROUND((DM85-DN85),2)," ")</f>
        <v xml:space="preserve"> </v>
      </c>
      <c r="DU85" s="38" t="str">
        <f>IF(Aanbod!D100&gt;"",IF(DT85=C85,0.01,DT85),"")</f>
        <v/>
      </c>
      <c r="DV85" s="39" t="str">
        <f>IF(Aanbod!D100&gt;"",RANK(DU85,$DU$2:$DU$201) + COUNTIF($DU$2:DU85,DU85) -1," ")</f>
        <v xml:space="preserve"> </v>
      </c>
      <c r="DW85" s="35" t="str">
        <f>IF(Aanbod!D100&gt;"",IF($DV$203&lt;0,IF(DV85&lt;=ABS($DV$203),0.01,0),IF(DV85&lt;=ABS($DV$203),-0.01,0))," ")</f>
        <v xml:space="preserve"> </v>
      </c>
      <c r="DX85" s="35"/>
      <c r="DY85" s="28" t="str">
        <f>IF(Aanbod!D100&gt;"",DT85+DW85," ")</f>
        <v xml:space="preserve"> </v>
      </c>
    </row>
    <row r="86" spans="1:129" x14ac:dyDescent="0.25">
      <c r="A86" s="26" t="str">
        <f>Aanbod!A101</f>
        <v/>
      </c>
      <c r="B86" s="27" t="str">
        <f>IF(Aanbod!D101&gt;"",IF(EXACT(Aanbod!F101, "Preferent"),Aanbod!E101*2,IF(EXACT(Aanbod!F101, "Concurrent"),Aanbod!E101,0))," ")</f>
        <v xml:space="preserve"> </v>
      </c>
      <c r="C86" s="28" t="str">
        <f>IF(Aanbod!E101&gt;0,Aanbod!E101," ")</f>
        <v xml:space="preserve"> </v>
      </c>
      <c r="D86" s="5"/>
      <c r="E86" s="5"/>
      <c r="F86" s="5" t="str">
        <f>IF(Aanbod!D101&gt;"",IF(EXACT(Aanbod!D101, "pA"),Berekening!B86,IF(EXACT(Aanbod!D101, "Gvg-A"),Berekening!B86,IF(EXACT(Aanbod!D101, "Gvg"),Berekening!B86,0)))," ")</f>
        <v xml:space="preserve"> </v>
      </c>
      <c r="G86" s="5" t="str">
        <f>IF(Aanbod!D101&gt;"",IF(EXACT(Aanbod!D101, "pA"),Aanbod!E101,IF(EXACT(Aanbod!D101, "Gvg-A"),Aanbod!E101,IF(EXACT(Aanbod!D101, "Gvg"),Aanbod!E101,0)))," ")</f>
        <v xml:space="preserve"> </v>
      </c>
      <c r="H86" s="5" t="str">
        <f>IF(Aanbod!D101&gt;"",IF($F$203&gt;0,$E$1/$F$203*F86,0)," ")</f>
        <v xml:space="preserve"> </v>
      </c>
      <c r="I86" s="29" t="str">
        <f>IF(Aanbod!D101&gt;"",IF(G86&gt;0,H86/G86," ")," ")</f>
        <v xml:space="preserve"> </v>
      </c>
      <c r="J86" s="5"/>
      <c r="K86" s="5"/>
      <c r="L86" s="5" t="str">
        <f>IF(Aanbod!D101&gt;"",IF(EXACT(Aanbod!D101, "pB"),Berekening!B86,IF(EXACT(Aanbod!D101, "Gvg-B"),Berekening!B86,IF(EXACT(Aanbod!D101, "Gvg"),Berekening!B86,0)))," ")</f>
        <v xml:space="preserve"> </v>
      </c>
      <c r="M86" s="5" t="str">
        <f>IF(Aanbod!D101&gt;"",IF(EXACT(Aanbod!D101, "pB"),Aanbod!E101,IF(EXACT(Aanbod!D101, "Gvg-B"),Aanbod!E101,IF(EXACT(Aanbod!D101, "Gvg"),Aanbod!E101,0)))," ")</f>
        <v xml:space="preserve"> </v>
      </c>
      <c r="N86" s="9" t="str">
        <f>IF(Aanbod!D101&gt;"",IF($L$203&gt;0,$K$1/$L$203*L86,0)," ")</f>
        <v xml:space="preserve"> </v>
      </c>
      <c r="O86" s="10" t="str">
        <f>IF(Aanbod!D101&gt;"",IF(M86&gt;0,N86/M86," ")," ")</f>
        <v xml:space="preserve"> </v>
      </c>
      <c r="P86" s="26"/>
      <c r="Q86" s="30"/>
      <c r="R86" s="31" t="str">
        <f>IF(Aanbod!D101&gt;"",IF(EXACT(Aanbod!D101, "pA"),Berekening!B86,IF(EXACT(Aanbod!D101, "Gvg"),Berekening!B86,IF(EXACT(Aanbod!D101, "Gvg-A"),Berekening!B86,IF(EXACT(Aanbod!D101, "Gvg-B"),Berekening!B86,0))))," ")</f>
        <v xml:space="preserve"> </v>
      </c>
      <c r="S86" s="31" t="str">
        <f>IF(Aanbod!D101&gt;"",IF(EXACT(Aanbod!D101, "pA"),Aanbod!E101,IF(EXACT(Aanbod!D101, "Gvg"),Aanbod!E101,IF(EXACT(Aanbod!D101, "Gvg-A"),Aanbod!E101,IF(EXACT(Aanbod!D101, "Gvg-B"),Aanbod!E101,0))))," ")</f>
        <v xml:space="preserve"> </v>
      </c>
      <c r="T86" s="31" t="str">
        <f>IF(Aanbod!D101&gt;"",IF($R$203&gt;0,$Q$1/$R$203*R86,0)," ")</f>
        <v xml:space="preserve"> </v>
      </c>
      <c r="U86" s="29" t="str">
        <f>IF(Aanbod!D101&gt;"",IF(S86&gt;0,T86/S86," ")," ")</f>
        <v xml:space="preserve"> </v>
      </c>
      <c r="W86" s="26"/>
      <c r="X86" s="30"/>
      <c r="Y86" s="31" t="str">
        <f>IF(Aanbod!D101&gt;"",IF(EXACT(Aanbod!D101, "pB"),Berekening!B86,IF(EXACT(Aanbod!D101, "Gvg"),Berekening!B86,IF(EXACT(Aanbod!D101, "Gvg-A"),Berekening!B86,IF(EXACT(Aanbod!D101, "Gvg-B"),Berekening!B86,0))))," ")</f>
        <v xml:space="preserve"> </v>
      </c>
      <c r="Z86" s="31" t="str">
        <f>IF(Aanbod!D101&gt;"",IF(EXACT(Aanbod!D101, "pB"),Aanbod!E101,IF(EXACT(Aanbod!D101, "Gvg"),Aanbod!E101,IF(EXACT(Aanbod!D101, "Gvg-A"),Aanbod!E101,IF(EXACT(Aanbod!D101, "Gvg-B"),Aanbod!E101,0))))," ")</f>
        <v xml:space="preserve"> </v>
      </c>
      <c r="AA86" s="31" t="str">
        <f>IF(Aanbod!D101&gt;"",IF($Y$203&gt;0,$X$1/$Y$203*Y86,0)," ")</f>
        <v xml:space="preserve"> </v>
      </c>
      <c r="AB86" s="29" t="str">
        <f>IF(Aanbod!D101&gt;"",IF(Z86&gt;0,AA86/Z86," ")," ")</f>
        <v xml:space="preserve"> </v>
      </c>
      <c r="AC86" s="32"/>
      <c r="AD86" s="26" t="str">
        <f>IF(Aanbod!D101&gt;"",ROW(AE86)-1," ")</f>
        <v xml:space="preserve"> </v>
      </c>
      <c r="AE86" t="str">
        <f>IF(Aanbod!D101&gt;"",Aanbod!D101," ")</f>
        <v xml:space="preserve"> </v>
      </c>
      <c r="AF86" s="9" t="str">
        <f>IF(Aanbod!D101&gt;"",Aanbod!E101," ")</f>
        <v xml:space="preserve"> </v>
      </c>
      <c r="AG86" t="str">
        <f>IF(Aanbod!D101&gt;"",Aanbod!F101," ")</f>
        <v xml:space="preserve"> </v>
      </c>
      <c r="AH86" s="33" t="str">
        <f>IF(Aanbod!D101&gt;"",Berekening!B86," ")</f>
        <v xml:space="preserve"> </v>
      </c>
      <c r="AI86" s="34" t="str">
        <f>IF(Aanbod!D101&gt;"",Berekening!H86+Berekening!N86+Berekening!T86+Berekening!AA86," ")</f>
        <v xml:space="preserve"> </v>
      </c>
      <c r="AJ86" s="35" t="str">
        <f>IF(Aanbod!D101&gt;"",IF((AI86-AF86)&gt;0,0,(AI86-AF86))," ")</f>
        <v xml:space="preserve"> </v>
      </c>
      <c r="AK86" s="35" t="str">
        <f>IF(Aanbod!D101&gt;"",IF((AI86-AF86)&gt;0,(AI86-AF86),0)," ")</f>
        <v xml:space="preserve"> </v>
      </c>
      <c r="AL86" s="35" t="str">
        <f>IF(Aanbod!D101&gt;"",IF(AK86&gt;0,Berekening!H86/AI86*AK86,0)," ")</f>
        <v xml:space="preserve"> </v>
      </c>
      <c r="AM86" s="35" t="str">
        <f>IF(Aanbod!D101&gt;"",IF(AK86&gt;0,Berekening!N86/AI86*AK86,0)," ")</f>
        <v xml:space="preserve"> </v>
      </c>
      <c r="AN86" s="35" t="str">
        <f>IF(Aanbod!D101&gt;"",IF(AK86&gt;0,Berekening!T86/AI86*AK86,0)," ")</f>
        <v xml:space="preserve"> </v>
      </c>
      <c r="AO86" s="33" t="str">
        <f>IF(Aanbod!D101&gt;"",IF(AK86&gt;0,Berekening!AA86/AI86*AK86,0)," ")</f>
        <v xml:space="preserve"> </v>
      </c>
      <c r="AX86" s="36"/>
      <c r="AY86" s="5"/>
      <c r="AZ86" s="5" t="str">
        <f>IF(Aanbod!D101&gt;"",IF(EXACT(AK86,0),IF(EXACT(Aanbod!D101, "pA"),Berekening!B86,IF(EXACT(Aanbod!D101, "Gvg-A"),Berekening!B86,IF(EXACT(Aanbod!D101, "Gvg"),Berekening!B86,0))),0)," ")</f>
        <v xml:space="preserve"> </v>
      </c>
      <c r="BA86" s="5" t="str">
        <f>IF(Aanbod!D101&gt;"",IF(EXACT(AK86,0),IF(EXACT(Aanbod!D101, "pA"),Aanbod!E101,IF(EXACT(Aanbod!D101, "Gvg-A"),Aanbod!E101,IF(EXACT(Aanbod!D101, "Gvg"),Aanbod!E101,0))),0)," ")</f>
        <v xml:space="preserve"> </v>
      </c>
      <c r="BB86" s="5" t="str">
        <f>IF(Aanbod!D101&gt;"",IF($AZ$203&gt;0,$AY$1/$AZ$203*AZ86,0)," ")</f>
        <v xml:space="preserve"> </v>
      </c>
      <c r="BC86" s="29" t="str">
        <f>IF(Aanbod!D101&gt;"",IF(BA86&gt;0,BB86/BA86," ")," ")</f>
        <v xml:space="preserve"> </v>
      </c>
      <c r="BD86" s="5"/>
      <c r="BE86" s="5"/>
      <c r="BF86" s="5" t="str">
        <f>IF(Aanbod!D101&gt;"",IF(EXACT(AK86,0),IF(EXACT(Aanbod!D101, "pB"),Berekening!B86,IF(EXACT(Aanbod!D101, "Gvg-B"),Berekening!B86,IF(EXACT(Aanbod!D101, "Gvg"),Berekening!B86,0))),0)," ")</f>
        <v xml:space="preserve"> </v>
      </c>
      <c r="BG86" s="5" t="str">
        <f>IF(Aanbod!D101&gt;"",IF(EXACT(AK86,0),IF(EXACT(Aanbod!D101, "pB"),Aanbod!E101,IF(EXACT(Aanbod!D101, "Gvg-B"),Aanbod!E101,IF(EXACT(Aanbod!D101, "Gvg"),Aanbod!E101,0))),0)," ")</f>
        <v xml:space="preserve"> </v>
      </c>
      <c r="BH86" s="9" t="str">
        <f>IF(Aanbod!D101&gt;"",IF($BF$203&gt;0,$BE$1/$BF$203*BF86,0)," ")</f>
        <v xml:space="preserve"> </v>
      </c>
      <c r="BI86" s="10" t="str">
        <f>IF(Aanbod!D101&gt;"",IF(BG86&gt;0,BH86/BG86," ")," ")</f>
        <v xml:space="preserve"> </v>
      </c>
      <c r="BJ86" s="26"/>
      <c r="BK86" s="30"/>
      <c r="BL86" s="31" t="str">
        <f>IF(Aanbod!D101&gt;"",IF(EXACT(AK86,0),IF(EXACT(Aanbod!D101, "pA"),Berekening!B86,IF(EXACT(Aanbod!D101, "Gvg"),Berekening!B86,IF(EXACT(Aanbod!D101, "Gvg-A"),Berekening!B86,IF(EXACT(Aanbod!D101, "Gvg-B"),Berekening!B86,0)))),0)," ")</f>
        <v xml:space="preserve"> </v>
      </c>
      <c r="BM86" s="31" t="str">
        <f>IF(Aanbod!D101&gt;"",IF(EXACT(AK86,0),IF(EXACT(Aanbod!D101, "pA"),Aanbod!E101,IF(EXACT(Aanbod!D101, "Gvg"),Aanbod!E101,IF(EXACT(Aanbod!D101, "Gvg-A"),Aanbod!E101,IF(EXACT(Aanbod!D101, "Gvg-B"),Aanbod!E101,0)))),0)," ")</f>
        <v xml:space="preserve"> </v>
      </c>
      <c r="BN86" s="31" t="str">
        <f>IF(Aanbod!D101&gt;"",IF($BL$203&gt;0,$BK$1/$BL$203*BL86,0)," ")</f>
        <v xml:space="preserve"> </v>
      </c>
      <c r="BO86" s="29" t="str">
        <f>IF(Aanbod!D101&gt;"",IF(BM86&gt;0,BN86/BM86," ")," ")</f>
        <v xml:space="preserve"> </v>
      </c>
      <c r="BQ86" s="26"/>
      <c r="BR86" s="30"/>
      <c r="BS86" s="31" t="str">
        <f>IF(Aanbod!D101&gt;"",IF(EXACT(AK86,0),IF(EXACT(Aanbod!D101, "pB"),Berekening!B86,IF(EXACT(Aanbod!D101, "Gvg"),Berekening!B86,IF(EXACT(Aanbod!D101, "Gvg-A"),Berekening!B86,IF(EXACT(Aanbod!D101, "Gvg-B"),Berekening!B86,0)))),0)," ")</f>
        <v xml:space="preserve"> </v>
      </c>
      <c r="BT86" s="31" t="str">
        <f>IF(Aanbod!D101&gt;"",IF(EXACT(AK86,0),IF(EXACT(Aanbod!D101, "pB"),Aanbod!E101,IF(EXACT(Aanbod!D101, "Gvg"),Aanbod!E101,IF(EXACT(Aanbod!D101, "Gvg-A"),Aanbod!E101,IF(EXACT(Aanbod!D101, "Gvg-B"),Aanbod!E101,0)))),0)," ")</f>
        <v xml:space="preserve"> </v>
      </c>
      <c r="BU86" s="31" t="str">
        <f>IF(Aanbod!D101&gt;"",IF($BS$203&gt;0,$BR$1/$BS$203*BS86,0)," ")</f>
        <v xml:space="preserve"> </v>
      </c>
      <c r="BV86" s="29" t="str">
        <f>IF(Aanbod!D101&gt;"",IF(BT86&gt;0,BU86/BT86," ")," ")</f>
        <v xml:space="preserve"> </v>
      </c>
      <c r="BX86" s="34" t="str">
        <f>IF(Aanbod!D101&gt;"",AI86-AK86+BB86+BH86+BN86+BU86," ")</f>
        <v xml:space="preserve"> </v>
      </c>
      <c r="BY86" s="35" t="str">
        <f>IF(Aanbod!D101&gt;"",IF((BX86-AF86)&gt;0,0,(BX86-AF86))," ")</f>
        <v xml:space="preserve"> </v>
      </c>
      <c r="BZ86" s="35" t="str">
        <f>IF(Aanbod!D101&gt;"",IF((BX86-AF86)&gt;0,(BX86-AF86),0)," ")</f>
        <v xml:space="preserve"> </v>
      </c>
      <c r="CA86" s="35" t="str">
        <f>IF(Aanbod!D101&gt;"",IF(BZ86&gt;0,(Berekening!H86+BB86)/BX86*BZ86,0)," ")</f>
        <v xml:space="preserve"> </v>
      </c>
      <c r="CB86" s="35" t="str">
        <f>IF(Aanbod!D101&gt;"",IF(BZ86&gt;0,(Berekening!N86+BH86)/BX86*BZ86,0)," ")</f>
        <v xml:space="preserve"> </v>
      </c>
      <c r="CC86" s="35" t="str">
        <f>IF(Aanbod!D101&gt;"",IF(BZ86&gt;0,(Berekening!T86+BN86)/BX86*BZ86,0)," ")</f>
        <v xml:space="preserve"> </v>
      </c>
      <c r="CD86" s="33" t="str">
        <f>IF(Aanbod!D101&gt;"",IF(BZ86&gt;0,Berekening!AA86/BX86*BZ86,0)," ")</f>
        <v xml:space="preserve"> </v>
      </c>
      <c r="CE86" s="35"/>
      <c r="CM86" s="36"/>
      <c r="CN86" s="5"/>
      <c r="CO86" s="5" t="str">
        <f>IF(Aanbod!D101&gt;"",IF(EXACT(BZ86,0),IF(EXACT(AK86,0),IF(EXACT(AE86, "pA"),AH86,IF(EXACT(AE86, "Gvg-A"),AH86,IF(EXACT(AE86, "Gvg"),AH86,0))),0),0)," ")</f>
        <v xml:space="preserve"> </v>
      </c>
      <c r="CP86" s="5" t="str">
        <f>IF(Aanbod!D101&gt;"",IF(EXACT(BZ86,0),IF(EXACT(AK86,0),IF(EXACT(AE86, "pA"),AF86,IF(EXACT(AE86, "Gvg-A"),AF86,IF(EXACT(AE86, "Gvg"),AF86,0))),0),0)," ")</f>
        <v xml:space="preserve"> </v>
      </c>
      <c r="CQ86" s="5" t="str">
        <f>IF(Aanbod!D101&gt;"",IF($CO$203&gt;0,$CN$1/$CO$203*CO86,0)," ")</f>
        <v xml:space="preserve"> </v>
      </c>
      <c r="CR86" s="29" t="str">
        <f>IF(Aanbod!D101&gt;"",IF(CP86&gt;0,CQ86/CP86," ")," ")</f>
        <v xml:space="preserve"> </v>
      </c>
      <c r="CS86" s="5"/>
      <c r="CT86" s="5"/>
      <c r="CU86" s="5" t="str">
        <f>IF(Aanbod!D101&gt;"",IF(EXACT(BZ86,0),IF(EXACT(AK86,0),IF(EXACT(AE86, "pB"),AH86,IF(EXACT(AE86, "Gvg-B"),AH86,IF(EXACT(AE86, "Gvg"),AH86,0))),0),0)," ")</f>
        <v xml:space="preserve"> </v>
      </c>
      <c r="CV86" s="5" t="str">
        <f>IF(Aanbod!D101&gt;"",IF(EXACT(BZ86,0),IF(EXACT(AK86,0),IF(EXACT(AE86, "pB"),AF86,IF(EXACT(AE86, "Gvg-B"),AF86,IF(EXACT(AE86, "Gvg"),AF86,0))),0),0)," ")</f>
        <v xml:space="preserve"> </v>
      </c>
      <c r="CW86" s="9" t="str">
        <f>IF(Aanbod!D101&gt;"",IF($CU$203&gt;0,$CT$1/$CU$203*CU86,0)," ")</f>
        <v xml:space="preserve"> </v>
      </c>
      <c r="CX86" s="10" t="str">
        <f>IF(Aanbod!D101&gt;"",IF(CV86&gt;0,CW86/CV86," ")," ")</f>
        <v xml:space="preserve"> </v>
      </c>
      <c r="CY86" s="26"/>
      <c r="CZ86" s="30"/>
      <c r="DA86" s="31" t="str">
        <f>IF(Aanbod!D101&gt;"",IF(EXACT(BZ86,0),IF(EXACT(AK86,0),IF(EXACT(AE86, "pA"),AH86,IF(EXACT(AE86, "Gvg"),AH86,IF(EXACT(AE86, "Gvg-A"),AH86,IF(EXACT(AE86, "Gvg-B"),AH86,0)))),0),0)," ")</f>
        <v xml:space="preserve"> </v>
      </c>
      <c r="DB86" s="31" t="str">
        <f>IF(Aanbod!D101&gt;"",IF(EXACT(BZ86,0),IF(EXACT(AK86,0),IF(EXACT(AE86, "pA"),AF86,IF(EXACT(AE86, "Gvg"),AF86,IF(EXACT(AE86, "Gvg-A"),AF86,IF(EXACT(AE86, "Gvg-B"),AF86,0)))),0),0)," ")</f>
        <v xml:space="preserve"> </v>
      </c>
      <c r="DC86" s="31" t="str">
        <f>IF(Aanbod!D101&gt;"",IF($DA$203&gt;0,$CZ$1/$DA$203*DA86,0)," ")</f>
        <v xml:space="preserve"> </v>
      </c>
      <c r="DD86" s="29" t="str">
        <f>IF(Aanbod!D101&gt;"",IF(DB86&gt;0,DC86/DB86," ")," ")</f>
        <v xml:space="preserve"> </v>
      </c>
      <c r="DF86" s="26"/>
      <c r="DG86" s="30"/>
      <c r="DH86" s="31" t="str">
        <f>IF(Aanbod!D101&gt;"",IF(EXACT(BZ86,0),IF(EXACT(AK86,0),IF(EXACT(AE86, "pB"),AH86,IF(EXACT(AE86, "Gvg"),AH86,IF(EXACT(AE86, "Gvg-A"),AH86,IF(EXACT(AE86, "Gvg-B"),AH86,0)))),0),0)," ")</f>
        <v xml:space="preserve"> </v>
      </c>
      <c r="DI86" s="31" t="str">
        <f>IF(Aanbod!D101&gt;"",IF(EXACT(BZ86,0),IF(EXACT(AK86,0),IF(EXACT(AE86, "pB"),AF86,IF(EXACT(AE86, "Gvg"),AF86,IF(EXACT(AE86, "Gvg-A"),AF86,IF(EXACT(AE86, "Gvg-B"),AF86,0)))),0),0)," ")</f>
        <v xml:space="preserve"> </v>
      </c>
      <c r="DJ86" s="31" t="str">
        <f>IF(Aanbod!D101&gt;"",IF($DH$203&gt;0,$DG$1/$DH$203*DH86,0)," ")</f>
        <v xml:space="preserve"> </v>
      </c>
      <c r="DK86" s="29" t="str">
        <f>IF(Aanbod!D101&gt;"",IF(DI86&gt;0,DJ86/DI86," ")," ")</f>
        <v xml:space="preserve"> </v>
      </c>
      <c r="DM86" s="37" t="str">
        <f>IF(Aanbod!D101&gt;"",BX86-BZ86+CQ86+CW86+DC86+DJ86," ")</f>
        <v xml:space="preserve"> </v>
      </c>
      <c r="DN86" s="35" t="str">
        <f>IF(Aanbod!D101&gt;"",IF((DM86-AF86)&gt;0,(DM86-AF86),0)," ")</f>
        <v xml:space="preserve"> </v>
      </c>
      <c r="DO86" s="35" t="str">
        <f>IF(Aanbod!D101&gt;"",IF(DN86&gt;0,(Berekening!H86+BB86+CQ86)/DM86*DN86,0)," ")</f>
        <v xml:space="preserve"> </v>
      </c>
      <c r="DP86" s="35" t="str">
        <f>IF(Aanbod!D101&gt;"",IF(DN86&gt;0,(Berekening!N86+BH86+CW86)/DM86*DN86,0)," ")</f>
        <v xml:space="preserve"> </v>
      </c>
      <c r="DQ86" s="35" t="str">
        <f>IF(Aanbod!D101&gt;"",IF(DN86&gt;0,(Berekening!T86+BN86+DC86)/DM86*DN86,0)," ")</f>
        <v xml:space="preserve"> </v>
      </c>
      <c r="DR86" s="33" t="str">
        <f>IF(Aanbod!D101&gt;"",IF(DN86&gt;0,(Berekening!AA86+BU86+DJ86)/DM86*DN86,0)," ")</f>
        <v xml:space="preserve"> </v>
      </c>
      <c r="DS86" s="35"/>
      <c r="DT86" s="38" t="str">
        <f>IF(Aanbod!D101&gt;"",ROUND((DM86-DN86),2)," ")</f>
        <v xml:space="preserve"> </v>
      </c>
      <c r="DU86" s="38" t="str">
        <f>IF(Aanbod!D101&gt;"",IF(DT86=C86,0.01,DT86),"")</f>
        <v/>
      </c>
      <c r="DV86" s="39" t="str">
        <f>IF(Aanbod!D101&gt;"",RANK(DU86,$DU$2:$DU$201) + COUNTIF($DU$2:DU86,DU86) -1," ")</f>
        <v xml:space="preserve"> </v>
      </c>
      <c r="DW86" s="35" t="str">
        <f>IF(Aanbod!D101&gt;"",IF($DV$203&lt;0,IF(DV86&lt;=ABS($DV$203),0.01,0),IF(DV86&lt;=ABS($DV$203),-0.01,0))," ")</f>
        <v xml:space="preserve"> </v>
      </c>
      <c r="DX86" s="35"/>
      <c r="DY86" s="28" t="str">
        <f>IF(Aanbod!D101&gt;"",DT86+DW86," ")</f>
        <v xml:space="preserve"> </v>
      </c>
    </row>
    <row r="87" spans="1:129" x14ac:dyDescent="0.25">
      <c r="A87" s="26" t="str">
        <f>Aanbod!A102</f>
        <v/>
      </c>
      <c r="B87" s="27" t="str">
        <f>IF(Aanbod!D102&gt;"",IF(EXACT(Aanbod!F102, "Preferent"),Aanbod!E102*2,IF(EXACT(Aanbod!F102, "Concurrent"),Aanbod!E102,0))," ")</f>
        <v xml:space="preserve"> </v>
      </c>
      <c r="C87" s="28" t="str">
        <f>IF(Aanbod!E102&gt;0,Aanbod!E102," ")</f>
        <v xml:space="preserve"> </v>
      </c>
      <c r="D87" s="5"/>
      <c r="E87" s="5"/>
      <c r="F87" s="5" t="str">
        <f>IF(Aanbod!D102&gt;"",IF(EXACT(Aanbod!D102, "pA"),Berekening!B87,IF(EXACT(Aanbod!D102, "Gvg-A"),Berekening!B87,IF(EXACT(Aanbod!D102, "Gvg"),Berekening!B87,0)))," ")</f>
        <v xml:space="preserve"> </v>
      </c>
      <c r="G87" s="5" t="str">
        <f>IF(Aanbod!D102&gt;"",IF(EXACT(Aanbod!D102, "pA"),Aanbod!E102,IF(EXACT(Aanbod!D102, "Gvg-A"),Aanbod!E102,IF(EXACT(Aanbod!D102, "Gvg"),Aanbod!E102,0)))," ")</f>
        <v xml:space="preserve"> </v>
      </c>
      <c r="H87" s="5" t="str">
        <f>IF(Aanbod!D102&gt;"",IF($F$203&gt;0,$E$1/$F$203*F87,0)," ")</f>
        <v xml:space="preserve"> </v>
      </c>
      <c r="I87" s="29" t="str">
        <f>IF(Aanbod!D102&gt;"",IF(G87&gt;0,H87/G87," ")," ")</f>
        <v xml:space="preserve"> </v>
      </c>
      <c r="J87" s="5"/>
      <c r="K87" s="5"/>
      <c r="L87" s="5" t="str">
        <f>IF(Aanbod!D102&gt;"",IF(EXACT(Aanbod!D102, "pB"),Berekening!B87,IF(EXACT(Aanbod!D102, "Gvg-B"),Berekening!B87,IF(EXACT(Aanbod!D102, "Gvg"),Berekening!B87,0)))," ")</f>
        <v xml:space="preserve"> </v>
      </c>
      <c r="M87" s="5" t="str">
        <f>IF(Aanbod!D102&gt;"",IF(EXACT(Aanbod!D102, "pB"),Aanbod!E102,IF(EXACT(Aanbod!D102, "Gvg-B"),Aanbod!E102,IF(EXACT(Aanbod!D102, "Gvg"),Aanbod!E102,0)))," ")</f>
        <v xml:space="preserve"> </v>
      </c>
      <c r="N87" s="9" t="str">
        <f>IF(Aanbod!D102&gt;"",IF($L$203&gt;0,$K$1/$L$203*L87,0)," ")</f>
        <v xml:space="preserve"> </v>
      </c>
      <c r="O87" s="10" t="str">
        <f>IF(Aanbod!D102&gt;"",IF(M87&gt;0,N87/M87," ")," ")</f>
        <v xml:space="preserve"> </v>
      </c>
      <c r="P87" s="26"/>
      <c r="Q87" s="30"/>
      <c r="R87" s="31" t="str">
        <f>IF(Aanbod!D102&gt;"",IF(EXACT(Aanbod!D102, "pA"),Berekening!B87,IF(EXACT(Aanbod!D102, "Gvg"),Berekening!B87,IF(EXACT(Aanbod!D102, "Gvg-A"),Berekening!B87,IF(EXACT(Aanbod!D102, "Gvg-B"),Berekening!B87,0))))," ")</f>
        <v xml:space="preserve"> </v>
      </c>
      <c r="S87" s="31" t="str">
        <f>IF(Aanbod!D102&gt;"",IF(EXACT(Aanbod!D102, "pA"),Aanbod!E102,IF(EXACT(Aanbod!D102, "Gvg"),Aanbod!E102,IF(EXACT(Aanbod!D102, "Gvg-A"),Aanbod!E102,IF(EXACT(Aanbod!D102, "Gvg-B"),Aanbod!E102,0))))," ")</f>
        <v xml:space="preserve"> </v>
      </c>
      <c r="T87" s="31" t="str">
        <f>IF(Aanbod!D102&gt;"",IF($R$203&gt;0,$Q$1/$R$203*R87,0)," ")</f>
        <v xml:space="preserve"> </v>
      </c>
      <c r="U87" s="29" t="str">
        <f>IF(Aanbod!D102&gt;"",IF(S87&gt;0,T87/S87," ")," ")</f>
        <v xml:space="preserve"> </v>
      </c>
      <c r="W87" s="26"/>
      <c r="X87" s="30"/>
      <c r="Y87" s="31" t="str">
        <f>IF(Aanbod!D102&gt;"",IF(EXACT(Aanbod!D102, "pB"),Berekening!B87,IF(EXACT(Aanbod!D102, "Gvg"),Berekening!B87,IF(EXACT(Aanbod!D102, "Gvg-A"),Berekening!B87,IF(EXACT(Aanbod!D102, "Gvg-B"),Berekening!B87,0))))," ")</f>
        <v xml:space="preserve"> </v>
      </c>
      <c r="Z87" s="31" t="str">
        <f>IF(Aanbod!D102&gt;"",IF(EXACT(Aanbod!D102, "pB"),Aanbod!E102,IF(EXACT(Aanbod!D102, "Gvg"),Aanbod!E102,IF(EXACT(Aanbod!D102, "Gvg-A"),Aanbod!E102,IF(EXACT(Aanbod!D102, "Gvg-B"),Aanbod!E102,0))))," ")</f>
        <v xml:space="preserve"> </v>
      </c>
      <c r="AA87" s="31" t="str">
        <f>IF(Aanbod!D102&gt;"",IF($Y$203&gt;0,$X$1/$Y$203*Y87,0)," ")</f>
        <v xml:space="preserve"> </v>
      </c>
      <c r="AB87" s="29" t="str">
        <f>IF(Aanbod!D102&gt;"",IF(Z87&gt;0,AA87/Z87," ")," ")</f>
        <v xml:space="preserve"> </v>
      </c>
      <c r="AC87" s="32"/>
      <c r="AD87" s="26" t="str">
        <f>IF(Aanbod!D102&gt;"",ROW(AE87)-1," ")</f>
        <v xml:space="preserve"> </v>
      </c>
      <c r="AE87" t="str">
        <f>IF(Aanbod!D102&gt;"",Aanbod!D102," ")</f>
        <v xml:space="preserve"> </v>
      </c>
      <c r="AF87" s="9" t="str">
        <f>IF(Aanbod!D102&gt;"",Aanbod!E102," ")</f>
        <v xml:space="preserve"> </v>
      </c>
      <c r="AG87" t="str">
        <f>IF(Aanbod!D102&gt;"",Aanbod!F102," ")</f>
        <v xml:space="preserve"> </v>
      </c>
      <c r="AH87" s="33" t="str">
        <f>IF(Aanbod!D102&gt;"",Berekening!B87," ")</f>
        <v xml:space="preserve"> </v>
      </c>
      <c r="AI87" s="34" t="str">
        <f>IF(Aanbod!D102&gt;"",Berekening!H87+Berekening!N87+Berekening!T87+Berekening!AA87," ")</f>
        <v xml:space="preserve"> </v>
      </c>
      <c r="AJ87" s="35" t="str">
        <f>IF(Aanbod!D102&gt;"",IF((AI87-AF87)&gt;0,0,(AI87-AF87))," ")</f>
        <v xml:space="preserve"> </v>
      </c>
      <c r="AK87" s="35" t="str">
        <f>IF(Aanbod!D102&gt;"",IF((AI87-AF87)&gt;0,(AI87-AF87),0)," ")</f>
        <v xml:space="preserve"> </v>
      </c>
      <c r="AL87" s="35" t="str">
        <f>IF(Aanbod!D102&gt;"",IF(AK87&gt;0,Berekening!H87/AI87*AK87,0)," ")</f>
        <v xml:space="preserve"> </v>
      </c>
      <c r="AM87" s="35" t="str">
        <f>IF(Aanbod!D102&gt;"",IF(AK87&gt;0,Berekening!N87/AI87*AK87,0)," ")</f>
        <v xml:space="preserve"> </v>
      </c>
      <c r="AN87" s="35" t="str">
        <f>IF(Aanbod!D102&gt;"",IF(AK87&gt;0,Berekening!T87/AI87*AK87,0)," ")</f>
        <v xml:space="preserve"> </v>
      </c>
      <c r="AO87" s="33" t="str">
        <f>IF(Aanbod!D102&gt;"",IF(AK87&gt;0,Berekening!AA87/AI87*AK87,0)," ")</f>
        <v xml:space="preserve"> </v>
      </c>
      <c r="AX87" s="36"/>
      <c r="AY87" s="5"/>
      <c r="AZ87" s="5" t="str">
        <f>IF(Aanbod!D102&gt;"",IF(EXACT(AK87,0),IF(EXACT(Aanbod!D102, "pA"),Berekening!B87,IF(EXACT(Aanbod!D102, "Gvg-A"),Berekening!B87,IF(EXACT(Aanbod!D102, "Gvg"),Berekening!B87,0))),0)," ")</f>
        <v xml:space="preserve"> </v>
      </c>
      <c r="BA87" s="5" t="str">
        <f>IF(Aanbod!D102&gt;"",IF(EXACT(AK87,0),IF(EXACT(Aanbod!D102, "pA"),Aanbod!E102,IF(EXACT(Aanbod!D102, "Gvg-A"),Aanbod!E102,IF(EXACT(Aanbod!D102, "Gvg"),Aanbod!E102,0))),0)," ")</f>
        <v xml:space="preserve"> </v>
      </c>
      <c r="BB87" s="5" t="str">
        <f>IF(Aanbod!D102&gt;"",IF($AZ$203&gt;0,$AY$1/$AZ$203*AZ87,0)," ")</f>
        <v xml:space="preserve"> </v>
      </c>
      <c r="BC87" s="29" t="str">
        <f>IF(Aanbod!D102&gt;"",IF(BA87&gt;0,BB87/BA87," ")," ")</f>
        <v xml:space="preserve"> </v>
      </c>
      <c r="BD87" s="5"/>
      <c r="BE87" s="5"/>
      <c r="BF87" s="5" t="str">
        <f>IF(Aanbod!D102&gt;"",IF(EXACT(AK87,0),IF(EXACT(Aanbod!D102, "pB"),Berekening!B87,IF(EXACT(Aanbod!D102, "Gvg-B"),Berekening!B87,IF(EXACT(Aanbod!D102, "Gvg"),Berekening!B87,0))),0)," ")</f>
        <v xml:space="preserve"> </v>
      </c>
      <c r="BG87" s="5" t="str">
        <f>IF(Aanbod!D102&gt;"",IF(EXACT(AK87,0),IF(EXACT(Aanbod!D102, "pB"),Aanbod!E102,IF(EXACT(Aanbod!D102, "Gvg-B"),Aanbod!E102,IF(EXACT(Aanbod!D102, "Gvg"),Aanbod!E102,0))),0)," ")</f>
        <v xml:space="preserve"> </v>
      </c>
      <c r="BH87" s="9" t="str">
        <f>IF(Aanbod!D102&gt;"",IF($BF$203&gt;0,$BE$1/$BF$203*BF87,0)," ")</f>
        <v xml:space="preserve"> </v>
      </c>
      <c r="BI87" s="10" t="str">
        <f>IF(Aanbod!D102&gt;"",IF(BG87&gt;0,BH87/BG87," ")," ")</f>
        <v xml:space="preserve"> </v>
      </c>
      <c r="BJ87" s="26"/>
      <c r="BK87" s="30"/>
      <c r="BL87" s="31" t="str">
        <f>IF(Aanbod!D102&gt;"",IF(EXACT(AK87,0),IF(EXACT(Aanbod!D102, "pA"),Berekening!B87,IF(EXACT(Aanbod!D102, "Gvg"),Berekening!B87,IF(EXACT(Aanbod!D102, "Gvg-A"),Berekening!B87,IF(EXACT(Aanbod!D102, "Gvg-B"),Berekening!B87,0)))),0)," ")</f>
        <v xml:space="preserve"> </v>
      </c>
      <c r="BM87" s="31" t="str">
        <f>IF(Aanbod!D102&gt;"",IF(EXACT(AK87,0),IF(EXACT(Aanbod!D102, "pA"),Aanbod!E102,IF(EXACT(Aanbod!D102, "Gvg"),Aanbod!E102,IF(EXACT(Aanbod!D102, "Gvg-A"),Aanbod!E102,IF(EXACT(Aanbod!D102, "Gvg-B"),Aanbod!E102,0)))),0)," ")</f>
        <v xml:space="preserve"> </v>
      </c>
      <c r="BN87" s="31" t="str">
        <f>IF(Aanbod!D102&gt;"",IF($BL$203&gt;0,$BK$1/$BL$203*BL87,0)," ")</f>
        <v xml:space="preserve"> </v>
      </c>
      <c r="BO87" s="29" t="str">
        <f>IF(Aanbod!D102&gt;"",IF(BM87&gt;0,BN87/BM87," ")," ")</f>
        <v xml:space="preserve"> </v>
      </c>
      <c r="BQ87" s="26"/>
      <c r="BR87" s="30"/>
      <c r="BS87" s="31" t="str">
        <f>IF(Aanbod!D102&gt;"",IF(EXACT(AK87,0),IF(EXACT(Aanbod!D102, "pB"),Berekening!B87,IF(EXACT(Aanbod!D102, "Gvg"),Berekening!B87,IF(EXACT(Aanbod!D102, "Gvg-A"),Berekening!B87,IF(EXACT(Aanbod!D102, "Gvg-B"),Berekening!B87,0)))),0)," ")</f>
        <v xml:space="preserve"> </v>
      </c>
      <c r="BT87" s="31" t="str">
        <f>IF(Aanbod!D102&gt;"",IF(EXACT(AK87,0),IF(EXACT(Aanbod!D102, "pB"),Aanbod!E102,IF(EXACT(Aanbod!D102, "Gvg"),Aanbod!E102,IF(EXACT(Aanbod!D102, "Gvg-A"),Aanbod!E102,IF(EXACT(Aanbod!D102, "Gvg-B"),Aanbod!E102,0)))),0)," ")</f>
        <v xml:space="preserve"> </v>
      </c>
      <c r="BU87" s="31" t="str">
        <f>IF(Aanbod!D102&gt;"",IF($BS$203&gt;0,$BR$1/$BS$203*BS87,0)," ")</f>
        <v xml:space="preserve"> </v>
      </c>
      <c r="BV87" s="29" t="str">
        <f>IF(Aanbod!D102&gt;"",IF(BT87&gt;0,BU87/BT87," ")," ")</f>
        <v xml:space="preserve"> </v>
      </c>
      <c r="BX87" s="34" t="str">
        <f>IF(Aanbod!D102&gt;"",AI87-AK87+BB87+BH87+BN87+BU87," ")</f>
        <v xml:space="preserve"> </v>
      </c>
      <c r="BY87" s="35" t="str">
        <f>IF(Aanbod!D102&gt;"",IF((BX87-AF87)&gt;0,0,(BX87-AF87))," ")</f>
        <v xml:space="preserve"> </v>
      </c>
      <c r="BZ87" s="35" t="str">
        <f>IF(Aanbod!D102&gt;"",IF((BX87-AF87)&gt;0,(BX87-AF87),0)," ")</f>
        <v xml:space="preserve"> </v>
      </c>
      <c r="CA87" s="35" t="str">
        <f>IF(Aanbod!D102&gt;"",IF(BZ87&gt;0,(Berekening!H87+BB87)/BX87*BZ87,0)," ")</f>
        <v xml:space="preserve"> </v>
      </c>
      <c r="CB87" s="35" t="str">
        <f>IF(Aanbod!D102&gt;"",IF(BZ87&gt;0,(Berekening!N87+BH87)/BX87*BZ87,0)," ")</f>
        <v xml:space="preserve"> </v>
      </c>
      <c r="CC87" s="35" t="str">
        <f>IF(Aanbod!D102&gt;"",IF(BZ87&gt;0,(Berekening!T87+BN87)/BX87*BZ87,0)," ")</f>
        <v xml:space="preserve"> </v>
      </c>
      <c r="CD87" s="33" t="str">
        <f>IF(Aanbod!D102&gt;"",IF(BZ87&gt;0,Berekening!AA87/BX87*BZ87,0)," ")</f>
        <v xml:space="preserve"> </v>
      </c>
      <c r="CE87" s="35"/>
      <c r="CM87" s="36"/>
      <c r="CN87" s="5"/>
      <c r="CO87" s="5" t="str">
        <f>IF(Aanbod!D102&gt;"",IF(EXACT(BZ87,0),IF(EXACT(AK87,0),IF(EXACT(AE87, "pA"),AH87,IF(EXACT(AE87, "Gvg-A"),AH87,IF(EXACT(AE87, "Gvg"),AH87,0))),0),0)," ")</f>
        <v xml:space="preserve"> </v>
      </c>
      <c r="CP87" s="5" t="str">
        <f>IF(Aanbod!D102&gt;"",IF(EXACT(BZ87,0),IF(EXACT(AK87,0),IF(EXACT(AE87, "pA"),AF87,IF(EXACT(AE87, "Gvg-A"),AF87,IF(EXACT(AE87, "Gvg"),AF87,0))),0),0)," ")</f>
        <v xml:space="preserve"> </v>
      </c>
      <c r="CQ87" s="5" t="str">
        <f>IF(Aanbod!D102&gt;"",IF($CO$203&gt;0,$CN$1/$CO$203*CO87,0)," ")</f>
        <v xml:space="preserve"> </v>
      </c>
      <c r="CR87" s="29" t="str">
        <f>IF(Aanbod!D102&gt;"",IF(CP87&gt;0,CQ87/CP87," ")," ")</f>
        <v xml:space="preserve"> </v>
      </c>
      <c r="CS87" s="5"/>
      <c r="CT87" s="5"/>
      <c r="CU87" s="5" t="str">
        <f>IF(Aanbod!D102&gt;"",IF(EXACT(BZ87,0),IF(EXACT(AK87,0),IF(EXACT(AE87, "pB"),AH87,IF(EXACT(AE87, "Gvg-B"),AH87,IF(EXACT(AE87, "Gvg"),AH87,0))),0),0)," ")</f>
        <v xml:space="preserve"> </v>
      </c>
      <c r="CV87" s="5" t="str">
        <f>IF(Aanbod!D102&gt;"",IF(EXACT(BZ87,0),IF(EXACT(AK87,0),IF(EXACT(AE87, "pB"),AF87,IF(EXACT(AE87, "Gvg-B"),AF87,IF(EXACT(AE87, "Gvg"),AF87,0))),0),0)," ")</f>
        <v xml:space="preserve"> </v>
      </c>
      <c r="CW87" s="9" t="str">
        <f>IF(Aanbod!D102&gt;"",IF($CU$203&gt;0,$CT$1/$CU$203*CU87,0)," ")</f>
        <v xml:space="preserve"> </v>
      </c>
      <c r="CX87" s="10" t="str">
        <f>IF(Aanbod!D102&gt;"",IF(CV87&gt;0,CW87/CV87," ")," ")</f>
        <v xml:space="preserve"> </v>
      </c>
      <c r="CY87" s="26"/>
      <c r="CZ87" s="30"/>
      <c r="DA87" s="31" t="str">
        <f>IF(Aanbod!D102&gt;"",IF(EXACT(BZ87,0),IF(EXACT(AK87,0),IF(EXACT(AE87, "pA"),AH87,IF(EXACT(AE87, "Gvg"),AH87,IF(EXACT(AE87, "Gvg-A"),AH87,IF(EXACT(AE87, "Gvg-B"),AH87,0)))),0),0)," ")</f>
        <v xml:space="preserve"> </v>
      </c>
      <c r="DB87" s="31" t="str">
        <f>IF(Aanbod!D102&gt;"",IF(EXACT(BZ87,0),IF(EXACT(AK87,0),IF(EXACT(AE87, "pA"),AF87,IF(EXACT(AE87, "Gvg"),AF87,IF(EXACT(AE87, "Gvg-A"),AF87,IF(EXACT(AE87, "Gvg-B"),AF87,0)))),0),0)," ")</f>
        <v xml:space="preserve"> </v>
      </c>
      <c r="DC87" s="31" t="str">
        <f>IF(Aanbod!D102&gt;"",IF($DA$203&gt;0,$CZ$1/$DA$203*DA87,0)," ")</f>
        <v xml:space="preserve"> </v>
      </c>
      <c r="DD87" s="29" t="str">
        <f>IF(Aanbod!D102&gt;"",IF(DB87&gt;0,DC87/DB87," ")," ")</f>
        <v xml:space="preserve"> </v>
      </c>
      <c r="DF87" s="26"/>
      <c r="DG87" s="30"/>
      <c r="DH87" s="31" t="str">
        <f>IF(Aanbod!D102&gt;"",IF(EXACT(BZ87,0),IF(EXACT(AK87,0),IF(EXACT(AE87, "pB"),AH87,IF(EXACT(AE87, "Gvg"),AH87,IF(EXACT(AE87, "Gvg-A"),AH87,IF(EXACT(AE87, "Gvg-B"),AH87,0)))),0),0)," ")</f>
        <v xml:space="preserve"> </v>
      </c>
      <c r="DI87" s="31" t="str">
        <f>IF(Aanbod!D102&gt;"",IF(EXACT(BZ87,0),IF(EXACT(AK87,0),IF(EXACT(AE87, "pB"),AF87,IF(EXACT(AE87, "Gvg"),AF87,IF(EXACT(AE87, "Gvg-A"),AF87,IF(EXACT(AE87, "Gvg-B"),AF87,0)))),0),0)," ")</f>
        <v xml:space="preserve"> </v>
      </c>
      <c r="DJ87" s="31" t="str">
        <f>IF(Aanbod!D102&gt;"",IF($DH$203&gt;0,$DG$1/$DH$203*DH87,0)," ")</f>
        <v xml:space="preserve"> </v>
      </c>
      <c r="DK87" s="29" t="str">
        <f>IF(Aanbod!D102&gt;"",IF(DI87&gt;0,DJ87/DI87," ")," ")</f>
        <v xml:space="preserve"> </v>
      </c>
      <c r="DM87" s="37" t="str">
        <f>IF(Aanbod!D102&gt;"",BX87-BZ87+CQ87+CW87+DC87+DJ87," ")</f>
        <v xml:space="preserve"> </v>
      </c>
      <c r="DN87" s="35" t="str">
        <f>IF(Aanbod!D102&gt;"",IF((DM87-AF87)&gt;0,(DM87-AF87),0)," ")</f>
        <v xml:space="preserve"> </v>
      </c>
      <c r="DO87" s="35" t="str">
        <f>IF(Aanbod!D102&gt;"",IF(DN87&gt;0,(Berekening!H87+BB87+CQ87)/DM87*DN87,0)," ")</f>
        <v xml:space="preserve"> </v>
      </c>
      <c r="DP87" s="35" t="str">
        <f>IF(Aanbod!D102&gt;"",IF(DN87&gt;0,(Berekening!N87+BH87+CW87)/DM87*DN87,0)," ")</f>
        <v xml:space="preserve"> </v>
      </c>
      <c r="DQ87" s="35" t="str">
        <f>IF(Aanbod!D102&gt;"",IF(DN87&gt;0,(Berekening!T87+BN87+DC87)/DM87*DN87,0)," ")</f>
        <v xml:space="preserve"> </v>
      </c>
      <c r="DR87" s="33" t="str">
        <f>IF(Aanbod!D102&gt;"",IF(DN87&gt;0,(Berekening!AA87+BU87+DJ87)/DM87*DN87,0)," ")</f>
        <v xml:space="preserve"> </v>
      </c>
      <c r="DS87" s="35"/>
      <c r="DT87" s="38" t="str">
        <f>IF(Aanbod!D102&gt;"",ROUND((DM87-DN87),2)," ")</f>
        <v xml:space="preserve"> </v>
      </c>
      <c r="DU87" s="38" t="str">
        <f>IF(Aanbod!D102&gt;"",IF(DT87=C87,0.01,DT87),"")</f>
        <v/>
      </c>
      <c r="DV87" s="39" t="str">
        <f>IF(Aanbod!D102&gt;"",RANK(DU87,$DU$2:$DU$201) + COUNTIF($DU$2:DU87,DU87) -1," ")</f>
        <v xml:space="preserve"> </v>
      </c>
      <c r="DW87" s="35" t="str">
        <f>IF(Aanbod!D102&gt;"",IF($DV$203&lt;0,IF(DV87&lt;=ABS($DV$203),0.01,0),IF(DV87&lt;=ABS($DV$203),-0.01,0))," ")</f>
        <v xml:space="preserve"> </v>
      </c>
      <c r="DX87" s="35"/>
      <c r="DY87" s="28" t="str">
        <f>IF(Aanbod!D102&gt;"",DT87+DW87," ")</f>
        <v xml:space="preserve"> </v>
      </c>
    </row>
    <row r="88" spans="1:129" x14ac:dyDescent="0.25">
      <c r="A88" s="26" t="str">
        <f>Aanbod!A103</f>
        <v/>
      </c>
      <c r="B88" s="27" t="str">
        <f>IF(Aanbod!D103&gt;"",IF(EXACT(Aanbod!F103, "Preferent"),Aanbod!E103*2,IF(EXACT(Aanbod!F103, "Concurrent"),Aanbod!E103,0))," ")</f>
        <v xml:space="preserve"> </v>
      </c>
      <c r="C88" s="28" t="str">
        <f>IF(Aanbod!E103&gt;0,Aanbod!E103," ")</f>
        <v xml:space="preserve"> </v>
      </c>
      <c r="D88" s="5"/>
      <c r="E88" s="5"/>
      <c r="F88" s="5" t="str">
        <f>IF(Aanbod!D103&gt;"",IF(EXACT(Aanbod!D103, "pA"),Berekening!B88,IF(EXACT(Aanbod!D103, "Gvg-A"),Berekening!B88,IF(EXACT(Aanbod!D103, "Gvg"),Berekening!B88,0)))," ")</f>
        <v xml:space="preserve"> </v>
      </c>
      <c r="G88" s="5" t="str">
        <f>IF(Aanbod!D103&gt;"",IF(EXACT(Aanbod!D103, "pA"),Aanbod!E103,IF(EXACT(Aanbod!D103, "Gvg-A"),Aanbod!E103,IF(EXACT(Aanbod!D103, "Gvg"),Aanbod!E103,0)))," ")</f>
        <v xml:space="preserve"> </v>
      </c>
      <c r="H88" s="5" t="str">
        <f>IF(Aanbod!D103&gt;"",IF($F$203&gt;0,$E$1/$F$203*F88,0)," ")</f>
        <v xml:space="preserve"> </v>
      </c>
      <c r="I88" s="29" t="str">
        <f>IF(Aanbod!D103&gt;"",IF(G88&gt;0,H88/G88," ")," ")</f>
        <v xml:space="preserve"> </v>
      </c>
      <c r="J88" s="5"/>
      <c r="K88" s="5"/>
      <c r="L88" s="5" t="str">
        <f>IF(Aanbod!D103&gt;"",IF(EXACT(Aanbod!D103, "pB"),Berekening!B88,IF(EXACT(Aanbod!D103, "Gvg-B"),Berekening!B88,IF(EXACT(Aanbod!D103, "Gvg"),Berekening!B88,0)))," ")</f>
        <v xml:space="preserve"> </v>
      </c>
      <c r="M88" s="5" t="str">
        <f>IF(Aanbod!D103&gt;"",IF(EXACT(Aanbod!D103, "pB"),Aanbod!E103,IF(EXACT(Aanbod!D103, "Gvg-B"),Aanbod!E103,IF(EXACT(Aanbod!D103, "Gvg"),Aanbod!E103,0)))," ")</f>
        <v xml:space="preserve"> </v>
      </c>
      <c r="N88" s="9" t="str">
        <f>IF(Aanbod!D103&gt;"",IF($L$203&gt;0,$K$1/$L$203*L88,0)," ")</f>
        <v xml:space="preserve"> </v>
      </c>
      <c r="O88" s="10" t="str">
        <f>IF(Aanbod!D103&gt;"",IF(M88&gt;0,N88/M88," ")," ")</f>
        <v xml:space="preserve"> </v>
      </c>
      <c r="P88" s="26"/>
      <c r="Q88" s="30"/>
      <c r="R88" s="31" t="str">
        <f>IF(Aanbod!D103&gt;"",IF(EXACT(Aanbod!D103, "pA"),Berekening!B88,IF(EXACT(Aanbod!D103, "Gvg"),Berekening!B88,IF(EXACT(Aanbod!D103, "Gvg-A"),Berekening!B88,IF(EXACT(Aanbod!D103, "Gvg-B"),Berekening!B88,0))))," ")</f>
        <v xml:space="preserve"> </v>
      </c>
      <c r="S88" s="31" t="str">
        <f>IF(Aanbod!D103&gt;"",IF(EXACT(Aanbod!D103, "pA"),Aanbod!E103,IF(EXACT(Aanbod!D103, "Gvg"),Aanbod!E103,IF(EXACT(Aanbod!D103, "Gvg-A"),Aanbod!E103,IF(EXACT(Aanbod!D103, "Gvg-B"),Aanbod!E103,0))))," ")</f>
        <v xml:space="preserve"> </v>
      </c>
      <c r="T88" s="31" t="str">
        <f>IF(Aanbod!D103&gt;"",IF($R$203&gt;0,$Q$1/$R$203*R88,0)," ")</f>
        <v xml:space="preserve"> </v>
      </c>
      <c r="U88" s="29" t="str">
        <f>IF(Aanbod!D103&gt;"",IF(S88&gt;0,T88/S88," ")," ")</f>
        <v xml:space="preserve"> </v>
      </c>
      <c r="W88" s="26"/>
      <c r="X88" s="30"/>
      <c r="Y88" s="31" t="str">
        <f>IF(Aanbod!D103&gt;"",IF(EXACT(Aanbod!D103, "pB"),Berekening!B88,IF(EXACT(Aanbod!D103, "Gvg"),Berekening!B88,IF(EXACT(Aanbod!D103, "Gvg-A"),Berekening!B88,IF(EXACT(Aanbod!D103, "Gvg-B"),Berekening!B88,0))))," ")</f>
        <v xml:space="preserve"> </v>
      </c>
      <c r="Z88" s="31" t="str">
        <f>IF(Aanbod!D103&gt;"",IF(EXACT(Aanbod!D103, "pB"),Aanbod!E103,IF(EXACT(Aanbod!D103, "Gvg"),Aanbod!E103,IF(EXACT(Aanbod!D103, "Gvg-A"),Aanbod!E103,IF(EXACT(Aanbod!D103, "Gvg-B"),Aanbod!E103,0))))," ")</f>
        <v xml:space="preserve"> </v>
      </c>
      <c r="AA88" s="31" t="str">
        <f>IF(Aanbod!D103&gt;"",IF($Y$203&gt;0,$X$1/$Y$203*Y88,0)," ")</f>
        <v xml:space="preserve"> </v>
      </c>
      <c r="AB88" s="29" t="str">
        <f>IF(Aanbod!D103&gt;"",IF(Z88&gt;0,AA88/Z88," ")," ")</f>
        <v xml:space="preserve"> </v>
      </c>
      <c r="AC88" s="32"/>
      <c r="AD88" s="26" t="str">
        <f>IF(Aanbod!D103&gt;"",ROW(AE88)-1," ")</f>
        <v xml:space="preserve"> </v>
      </c>
      <c r="AE88" t="str">
        <f>IF(Aanbod!D103&gt;"",Aanbod!D103," ")</f>
        <v xml:space="preserve"> </v>
      </c>
      <c r="AF88" s="9" t="str">
        <f>IF(Aanbod!D103&gt;"",Aanbod!E103," ")</f>
        <v xml:space="preserve"> </v>
      </c>
      <c r="AG88" t="str">
        <f>IF(Aanbod!D103&gt;"",Aanbod!F103," ")</f>
        <v xml:space="preserve"> </v>
      </c>
      <c r="AH88" s="33" t="str">
        <f>IF(Aanbod!D103&gt;"",Berekening!B88," ")</f>
        <v xml:space="preserve"> </v>
      </c>
      <c r="AI88" s="34" t="str">
        <f>IF(Aanbod!D103&gt;"",Berekening!H88+Berekening!N88+Berekening!T88+Berekening!AA88," ")</f>
        <v xml:space="preserve"> </v>
      </c>
      <c r="AJ88" s="35" t="str">
        <f>IF(Aanbod!D103&gt;"",IF((AI88-AF88)&gt;0,0,(AI88-AF88))," ")</f>
        <v xml:space="preserve"> </v>
      </c>
      <c r="AK88" s="35" t="str">
        <f>IF(Aanbod!D103&gt;"",IF((AI88-AF88)&gt;0,(AI88-AF88),0)," ")</f>
        <v xml:space="preserve"> </v>
      </c>
      <c r="AL88" s="35" t="str">
        <f>IF(Aanbod!D103&gt;"",IF(AK88&gt;0,Berekening!H88/AI88*AK88,0)," ")</f>
        <v xml:space="preserve"> </v>
      </c>
      <c r="AM88" s="35" t="str">
        <f>IF(Aanbod!D103&gt;"",IF(AK88&gt;0,Berekening!N88/AI88*AK88,0)," ")</f>
        <v xml:space="preserve"> </v>
      </c>
      <c r="AN88" s="35" t="str">
        <f>IF(Aanbod!D103&gt;"",IF(AK88&gt;0,Berekening!T88/AI88*AK88,0)," ")</f>
        <v xml:space="preserve"> </v>
      </c>
      <c r="AO88" s="33" t="str">
        <f>IF(Aanbod!D103&gt;"",IF(AK88&gt;0,Berekening!AA88/AI88*AK88,0)," ")</f>
        <v xml:space="preserve"> </v>
      </c>
      <c r="AX88" s="36"/>
      <c r="AY88" s="5"/>
      <c r="AZ88" s="5" t="str">
        <f>IF(Aanbod!D103&gt;"",IF(EXACT(AK88,0),IF(EXACT(Aanbod!D103, "pA"),Berekening!B88,IF(EXACT(Aanbod!D103, "Gvg-A"),Berekening!B88,IF(EXACT(Aanbod!D103, "Gvg"),Berekening!B88,0))),0)," ")</f>
        <v xml:space="preserve"> </v>
      </c>
      <c r="BA88" s="5" t="str">
        <f>IF(Aanbod!D103&gt;"",IF(EXACT(AK88,0),IF(EXACT(Aanbod!D103, "pA"),Aanbod!E103,IF(EXACT(Aanbod!D103, "Gvg-A"),Aanbod!E103,IF(EXACT(Aanbod!D103, "Gvg"),Aanbod!E103,0))),0)," ")</f>
        <v xml:space="preserve"> </v>
      </c>
      <c r="BB88" s="5" t="str">
        <f>IF(Aanbod!D103&gt;"",IF($AZ$203&gt;0,$AY$1/$AZ$203*AZ88,0)," ")</f>
        <v xml:space="preserve"> </v>
      </c>
      <c r="BC88" s="29" t="str">
        <f>IF(Aanbod!D103&gt;"",IF(BA88&gt;0,BB88/BA88," ")," ")</f>
        <v xml:space="preserve"> </v>
      </c>
      <c r="BD88" s="5"/>
      <c r="BE88" s="5"/>
      <c r="BF88" s="5" t="str">
        <f>IF(Aanbod!D103&gt;"",IF(EXACT(AK88,0),IF(EXACT(Aanbod!D103, "pB"),Berekening!B88,IF(EXACT(Aanbod!D103, "Gvg-B"),Berekening!B88,IF(EXACT(Aanbod!D103, "Gvg"),Berekening!B88,0))),0)," ")</f>
        <v xml:space="preserve"> </v>
      </c>
      <c r="BG88" s="5" t="str">
        <f>IF(Aanbod!D103&gt;"",IF(EXACT(AK88,0),IF(EXACT(Aanbod!D103, "pB"),Aanbod!E103,IF(EXACT(Aanbod!D103, "Gvg-B"),Aanbod!E103,IF(EXACT(Aanbod!D103, "Gvg"),Aanbod!E103,0))),0)," ")</f>
        <v xml:space="preserve"> </v>
      </c>
      <c r="BH88" s="9" t="str">
        <f>IF(Aanbod!D103&gt;"",IF($BF$203&gt;0,$BE$1/$BF$203*BF88,0)," ")</f>
        <v xml:space="preserve"> </v>
      </c>
      <c r="BI88" s="10" t="str">
        <f>IF(Aanbod!D103&gt;"",IF(BG88&gt;0,BH88/BG88," ")," ")</f>
        <v xml:space="preserve"> </v>
      </c>
      <c r="BJ88" s="26"/>
      <c r="BK88" s="30"/>
      <c r="BL88" s="31" t="str">
        <f>IF(Aanbod!D103&gt;"",IF(EXACT(AK88,0),IF(EXACT(Aanbod!D103, "pA"),Berekening!B88,IF(EXACT(Aanbod!D103, "Gvg"),Berekening!B88,IF(EXACT(Aanbod!D103, "Gvg-A"),Berekening!B88,IF(EXACT(Aanbod!D103, "Gvg-B"),Berekening!B88,0)))),0)," ")</f>
        <v xml:space="preserve"> </v>
      </c>
      <c r="BM88" s="31" t="str">
        <f>IF(Aanbod!D103&gt;"",IF(EXACT(AK88,0),IF(EXACT(Aanbod!D103, "pA"),Aanbod!E103,IF(EXACT(Aanbod!D103, "Gvg"),Aanbod!E103,IF(EXACT(Aanbod!D103, "Gvg-A"),Aanbod!E103,IF(EXACT(Aanbod!D103, "Gvg-B"),Aanbod!E103,0)))),0)," ")</f>
        <v xml:space="preserve"> </v>
      </c>
      <c r="BN88" s="31" t="str">
        <f>IF(Aanbod!D103&gt;"",IF($BL$203&gt;0,$BK$1/$BL$203*BL88,0)," ")</f>
        <v xml:space="preserve"> </v>
      </c>
      <c r="BO88" s="29" t="str">
        <f>IF(Aanbod!D103&gt;"",IF(BM88&gt;0,BN88/BM88," ")," ")</f>
        <v xml:space="preserve"> </v>
      </c>
      <c r="BQ88" s="26"/>
      <c r="BR88" s="30"/>
      <c r="BS88" s="31" t="str">
        <f>IF(Aanbod!D103&gt;"",IF(EXACT(AK88,0),IF(EXACT(Aanbod!D103, "pB"),Berekening!B88,IF(EXACT(Aanbod!D103, "Gvg"),Berekening!B88,IF(EXACT(Aanbod!D103, "Gvg-A"),Berekening!B88,IF(EXACT(Aanbod!D103, "Gvg-B"),Berekening!B88,0)))),0)," ")</f>
        <v xml:space="preserve"> </v>
      </c>
      <c r="BT88" s="31" t="str">
        <f>IF(Aanbod!D103&gt;"",IF(EXACT(AK88,0),IF(EXACT(Aanbod!D103, "pB"),Aanbod!E103,IF(EXACT(Aanbod!D103, "Gvg"),Aanbod!E103,IF(EXACT(Aanbod!D103, "Gvg-A"),Aanbod!E103,IF(EXACT(Aanbod!D103, "Gvg-B"),Aanbod!E103,0)))),0)," ")</f>
        <v xml:space="preserve"> </v>
      </c>
      <c r="BU88" s="31" t="str">
        <f>IF(Aanbod!D103&gt;"",IF($BS$203&gt;0,$BR$1/$BS$203*BS88,0)," ")</f>
        <v xml:space="preserve"> </v>
      </c>
      <c r="BV88" s="29" t="str">
        <f>IF(Aanbod!D103&gt;"",IF(BT88&gt;0,BU88/BT88," ")," ")</f>
        <v xml:space="preserve"> </v>
      </c>
      <c r="BX88" s="34" t="str">
        <f>IF(Aanbod!D103&gt;"",AI88-AK88+BB88+BH88+BN88+BU88," ")</f>
        <v xml:space="preserve"> </v>
      </c>
      <c r="BY88" s="35" t="str">
        <f>IF(Aanbod!D103&gt;"",IF((BX88-AF88)&gt;0,0,(BX88-AF88))," ")</f>
        <v xml:space="preserve"> </v>
      </c>
      <c r="BZ88" s="35" t="str">
        <f>IF(Aanbod!D103&gt;"",IF((BX88-AF88)&gt;0,(BX88-AF88),0)," ")</f>
        <v xml:space="preserve"> </v>
      </c>
      <c r="CA88" s="35" t="str">
        <f>IF(Aanbod!D103&gt;"",IF(BZ88&gt;0,(Berekening!H88+BB88)/BX88*BZ88,0)," ")</f>
        <v xml:space="preserve"> </v>
      </c>
      <c r="CB88" s="35" t="str">
        <f>IF(Aanbod!D103&gt;"",IF(BZ88&gt;0,(Berekening!N88+BH88)/BX88*BZ88,0)," ")</f>
        <v xml:space="preserve"> </v>
      </c>
      <c r="CC88" s="35" t="str">
        <f>IF(Aanbod!D103&gt;"",IF(BZ88&gt;0,(Berekening!T88+BN88)/BX88*BZ88,0)," ")</f>
        <v xml:space="preserve"> </v>
      </c>
      <c r="CD88" s="33" t="str">
        <f>IF(Aanbod!D103&gt;"",IF(BZ88&gt;0,Berekening!AA88/BX88*BZ88,0)," ")</f>
        <v xml:space="preserve"> </v>
      </c>
      <c r="CE88" s="35"/>
      <c r="CM88" s="36"/>
      <c r="CN88" s="5"/>
      <c r="CO88" s="5" t="str">
        <f>IF(Aanbod!D103&gt;"",IF(EXACT(BZ88,0),IF(EXACT(AK88,0),IF(EXACT(AE88, "pA"),AH88,IF(EXACT(AE88, "Gvg-A"),AH88,IF(EXACT(AE88, "Gvg"),AH88,0))),0),0)," ")</f>
        <v xml:space="preserve"> </v>
      </c>
      <c r="CP88" s="5" t="str">
        <f>IF(Aanbod!D103&gt;"",IF(EXACT(BZ88,0),IF(EXACT(AK88,0),IF(EXACT(AE88, "pA"),AF88,IF(EXACT(AE88, "Gvg-A"),AF88,IF(EXACT(AE88, "Gvg"),AF88,0))),0),0)," ")</f>
        <v xml:space="preserve"> </v>
      </c>
      <c r="CQ88" s="5" t="str">
        <f>IF(Aanbod!D103&gt;"",IF($CO$203&gt;0,$CN$1/$CO$203*CO88,0)," ")</f>
        <v xml:space="preserve"> </v>
      </c>
      <c r="CR88" s="29" t="str">
        <f>IF(Aanbod!D103&gt;"",IF(CP88&gt;0,CQ88/CP88," ")," ")</f>
        <v xml:space="preserve"> </v>
      </c>
      <c r="CS88" s="5"/>
      <c r="CT88" s="5"/>
      <c r="CU88" s="5" t="str">
        <f>IF(Aanbod!D103&gt;"",IF(EXACT(BZ88,0),IF(EXACT(AK88,0),IF(EXACT(AE88, "pB"),AH88,IF(EXACT(AE88, "Gvg-B"),AH88,IF(EXACT(AE88, "Gvg"),AH88,0))),0),0)," ")</f>
        <v xml:space="preserve"> </v>
      </c>
      <c r="CV88" s="5" t="str">
        <f>IF(Aanbod!D103&gt;"",IF(EXACT(BZ88,0),IF(EXACT(AK88,0),IF(EXACT(AE88, "pB"),AF88,IF(EXACT(AE88, "Gvg-B"),AF88,IF(EXACT(AE88, "Gvg"),AF88,0))),0),0)," ")</f>
        <v xml:space="preserve"> </v>
      </c>
      <c r="CW88" s="9" t="str">
        <f>IF(Aanbod!D103&gt;"",IF($CU$203&gt;0,$CT$1/$CU$203*CU88,0)," ")</f>
        <v xml:space="preserve"> </v>
      </c>
      <c r="CX88" s="10" t="str">
        <f>IF(Aanbod!D103&gt;"",IF(CV88&gt;0,CW88/CV88," ")," ")</f>
        <v xml:space="preserve"> </v>
      </c>
      <c r="CY88" s="26"/>
      <c r="CZ88" s="30"/>
      <c r="DA88" s="31" t="str">
        <f>IF(Aanbod!D103&gt;"",IF(EXACT(BZ88,0),IF(EXACT(AK88,0),IF(EXACT(AE88, "pA"),AH88,IF(EXACT(AE88, "Gvg"),AH88,IF(EXACT(AE88, "Gvg-A"),AH88,IF(EXACT(AE88, "Gvg-B"),AH88,0)))),0),0)," ")</f>
        <v xml:space="preserve"> </v>
      </c>
      <c r="DB88" s="31" t="str">
        <f>IF(Aanbod!D103&gt;"",IF(EXACT(BZ88,0),IF(EXACT(AK88,0),IF(EXACT(AE88, "pA"),AF88,IF(EXACT(AE88, "Gvg"),AF88,IF(EXACT(AE88, "Gvg-A"),AF88,IF(EXACT(AE88, "Gvg-B"),AF88,0)))),0),0)," ")</f>
        <v xml:space="preserve"> </v>
      </c>
      <c r="DC88" s="31" t="str">
        <f>IF(Aanbod!D103&gt;"",IF($DA$203&gt;0,$CZ$1/$DA$203*DA88,0)," ")</f>
        <v xml:space="preserve"> </v>
      </c>
      <c r="DD88" s="29" t="str">
        <f>IF(Aanbod!D103&gt;"",IF(DB88&gt;0,DC88/DB88," ")," ")</f>
        <v xml:space="preserve"> </v>
      </c>
      <c r="DF88" s="26"/>
      <c r="DG88" s="30"/>
      <c r="DH88" s="31" t="str">
        <f>IF(Aanbod!D103&gt;"",IF(EXACT(BZ88,0),IF(EXACT(AK88,0),IF(EXACT(AE88, "pB"),AH88,IF(EXACT(AE88, "Gvg"),AH88,IF(EXACT(AE88, "Gvg-A"),AH88,IF(EXACT(AE88, "Gvg-B"),AH88,0)))),0),0)," ")</f>
        <v xml:space="preserve"> </v>
      </c>
      <c r="DI88" s="31" t="str">
        <f>IF(Aanbod!D103&gt;"",IF(EXACT(BZ88,0),IF(EXACT(AK88,0),IF(EXACT(AE88, "pB"),AF88,IF(EXACT(AE88, "Gvg"),AF88,IF(EXACT(AE88, "Gvg-A"),AF88,IF(EXACT(AE88, "Gvg-B"),AF88,0)))),0),0)," ")</f>
        <v xml:space="preserve"> </v>
      </c>
      <c r="DJ88" s="31" t="str">
        <f>IF(Aanbod!D103&gt;"",IF($DH$203&gt;0,$DG$1/$DH$203*DH88,0)," ")</f>
        <v xml:space="preserve"> </v>
      </c>
      <c r="DK88" s="29" t="str">
        <f>IF(Aanbod!D103&gt;"",IF(DI88&gt;0,DJ88/DI88," ")," ")</f>
        <v xml:space="preserve"> </v>
      </c>
      <c r="DM88" s="37" t="str">
        <f>IF(Aanbod!D103&gt;"",BX88-BZ88+CQ88+CW88+DC88+DJ88," ")</f>
        <v xml:space="preserve"> </v>
      </c>
      <c r="DN88" s="35" t="str">
        <f>IF(Aanbod!D103&gt;"",IF((DM88-AF88)&gt;0,(DM88-AF88),0)," ")</f>
        <v xml:space="preserve"> </v>
      </c>
      <c r="DO88" s="35" t="str">
        <f>IF(Aanbod!D103&gt;"",IF(DN88&gt;0,(Berekening!H88+BB88+CQ88)/DM88*DN88,0)," ")</f>
        <v xml:space="preserve"> </v>
      </c>
      <c r="DP88" s="35" t="str">
        <f>IF(Aanbod!D103&gt;"",IF(DN88&gt;0,(Berekening!N88+BH88+CW88)/DM88*DN88,0)," ")</f>
        <v xml:space="preserve"> </v>
      </c>
      <c r="DQ88" s="35" t="str">
        <f>IF(Aanbod!D103&gt;"",IF(DN88&gt;0,(Berekening!T88+BN88+DC88)/DM88*DN88,0)," ")</f>
        <v xml:space="preserve"> </v>
      </c>
      <c r="DR88" s="33" t="str">
        <f>IF(Aanbod!D103&gt;"",IF(DN88&gt;0,(Berekening!AA88+BU88+DJ88)/DM88*DN88,0)," ")</f>
        <v xml:space="preserve"> </v>
      </c>
      <c r="DS88" s="35"/>
      <c r="DT88" s="38" t="str">
        <f>IF(Aanbod!D103&gt;"",ROUND((DM88-DN88),2)," ")</f>
        <v xml:space="preserve"> </v>
      </c>
      <c r="DU88" s="38" t="str">
        <f>IF(Aanbod!D103&gt;"",IF(DT88=C88,0.01,DT88),"")</f>
        <v/>
      </c>
      <c r="DV88" s="39" t="str">
        <f>IF(Aanbod!D103&gt;"",RANK(DU88,$DU$2:$DU$201) + COUNTIF($DU$2:DU88,DU88) -1," ")</f>
        <v xml:space="preserve"> </v>
      </c>
      <c r="DW88" s="35" t="str">
        <f>IF(Aanbod!D103&gt;"",IF($DV$203&lt;0,IF(DV88&lt;=ABS($DV$203),0.01,0),IF(DV88&lt;=ABS($DV$203),-0.01,0))," ")</f>
        <v xml:space="preserve"> </v>
      </c>
      <c r="DX88" s="35"/>
      <c r="DY88" s="28" t="str">
        <f>IF(Aanbod!D103&gt;"",DT88+DW88," ")</f>
        <v xml:space="preserve"> </v>
      </c>
    </row>
    <row r="89" spans="1:129" x14ac:dyDescent="0.25">
      <c r="A89" s="26" t="str">
        <f>Aanbod!A104</f>
        <v/>
      </c>
      <c r="B89" s="27" t="str">
        <f>IF(Aanbod!D104&gt;"",IF(EXACT(Aanbod!F104, "Preferent"),Aanbod!E104*2,IF(EXACT(Aanbod!F104, "Concurrent"),Aanbod!E104,0))," ")</f>
        <v xml:space="preserve"> </v>
      </c>
      <c r="C89" s="28" t="str">
        <f>IF(Aanbod!E104&gt;0,Aanbod!E104," ")</f>
        <v xml:space="preserve"> </v>
      </c>
      <c r="D89" s="5"/>
      <c r="E89" s="5"/>
      <c r="F89" s="5" t="str">
        <f>IF(Aanbod!D104&gt;"",IF(EXACT(Aanbod!D104, "pA"),Berekening!B89,IF(EXACT(Aanbod!D104, "Gvg-A"),Berekening!B89,IF(EXACT(Aanbod!D104, "Gvg"),Berekening!B89,0)))," ")</f>
        <v xml:space="preserve"> </v>
      </c>
      <c r="G89" s="5" t="str">
        <f>IF(Aanbod!D104&gt;"",IF(EXACT(Aanbod!D104, "pA"),Aanbod!E104,IF(EXACT(Aanbod!D104, "Gvg-A"),Aanbod!E104,IF(EXACT(Aanbod!D104, "Gvg"),Aanbod!E104,0)))," ")</f>
        <v xml:space="preserve"> </v>
      </c>
      <c r="H89" s="5" t="str">
        <f>IF(Aanbod!D104&gt;"",IF($F$203&gt;0,$E$1/$F$203*F89,0)," ")</f>
        <v xml:space="preserve"> </v>
      </c>
      <c r="I89" s="29" t="str">
        <f>IF(Aanbod!D104&gt;"",IF(G89&gt;0,H89/G89," ")," ")</f>
        <v xml:space="preserve"> </v>
      </c>
      <c r="J89" s="5"/>
      <c r="K89" s="5"/>
      <c r="L89" s="5" t="str">
        <f>IF(Aanbod!D104&gt;"",IF(EXACT(Aanbod!D104, "pB"),Berekening!B89,IF(EXACT(Aanbod!D104, "Gvg-B"),Berekening!B89,IF(EXACT(Aanbod!D104, "Gvg"),Berekening!B89,0)))," ")</f>
        <v xml:space="preserve"> </v>
      </c>
      <c r="M89" s="5" t="str">
        <f>IF(Aanbod!D104&gt;"",IF(EXACT(Aanbod!D104, "pB"),Aanbod!E104,IF(EXACT(Aanbod!D104, "Gvg-B"),Aanbod!E104,IF(EXACT(Aanbod!D104, "Gvg"),Aanbod!E104,0)))," ")</f>
        <v xml:space="preserve"> </v>
      </c>
      <c r="N89" s="9" t="str">
        <f>IF(Aanbod!D104&gt;"",IF($L$203&gt;0,$K$1/$L$203*L89,0)," ")</f>
        <v xml:space="preserve"> </v>
      </c>
      <c r="O89" s="10" t="str">
        <f>IF(Aanbod!D104&gt;"",IF(M89&gt;0,N89/M89," ")," ")</f>
        <v xml:space="preserve"> </v>
      </c>
      <c r="P89" s="26"/>
      <c r="Q89" s="30"/>
      <c r="R89" s="31" t="str">
        <f>IF(Aanbod!D104&gt;"",IF(EXACT(Aanbod!D104, "pA"),Berekening!B89,IF(EXACT(Aanbod!D104, "Gvg"),Berekening!B89,IF(EXACT(Aanbod!D104, "Gvg-A"),Berekening!B89,IF(EXACT(Aanbod!D104, "Gvg-B"),Berekening!B89,0))))," ")</f>
        <v xml:space="preserve"> </v>
      </c>
      <c r="S89" s="31" t="str">
        <f>IF(Aanbod!D104&gt;"",IF(EXACT(Aanbod!D104, "pA"),Aanbod!E104,IF(EXACT(Aanbod!D104, "Gvg"),Aanbod!E104,IF(EXACT(Aanbod!D104, "Gvg-A"),Aanbod!E104,IF(EXACT(Aanbod!D104, "Gvg-B"),Aanbod!E104,0))))," ")</f>
        <v xml:space="preserve"> </v>
      </c>
      <c r="T89" s="31" t="str">
        <f>IF(Aanbod!D104&gt;"",IF($R$203&gt;0,$Q$1/$R$203*R89,0)," ")</f>
        <v xml:space="preserve"> </v>
      </c>
      <c r="U89" s="29" t="str">
        <f>IF(Aanbod!D104&gt;"",IF(S89&gt;0,T89/S89," ")," ")</f>
        <v xml:space="preserve"> </v>
      </c>
      <c r="W89" s="26"/>
      <c r="X89" s="30"/>
      <c r="Y89" s="31" t="str">
        <f>IF(Aanbod!D104&gt;"",IF(EXACT(Aanbod!D104, "pB"),Berekening!B89,IF(EXACT(Aanbod!D104, "Gvg"),Berekening!B89,IF(EXACT(Aanbod!D104, "Gvg-A"),Berekening!B89,IF(EXACT(Aanbod!D104, "Gvg-B"),Berekening!B89,0))))," ")</f>
        <v xml:space="preserve"> </v>
      </c>
      <c r="Z89" s="31" t="str">
        <f>IF(Aanbod!D104&gt;"",IF(EXACT(Aanbod!D104, "pB"),Aanbod!E104,IF(EXACT(Aanbod!D104, "Gvg"),Aanbod!E104,IF(EXACT(Aanbod!D104, "Gvg-A"),Aanbod!E104,IF(EXACT(Aanbod!D104, "Gvg-B"),Aanbod!E104,0))))," ")</f>
        <v xml:space="preserve"> </v>
      </c>
      <c r="AA89" s="31" t="str">
        <f>IF(Aanbod!D104&gt;"",IF($Y$203&gt;0,$X$1/$Y$203*Y89,0)," ")</f>
        <v xml:space="preserve"> </v>
      </c>
      <c r="AB89" s="29" t="str">
        <f>IF(Aanbod!D104&gt;"",IF(Z89&gt;0,AA89/Z89," ")," ")</f>
        <v xml:space="preserve"> </v>
      </c>
      <c r="AC89" s="32"/>
      <c r="AD89" s="26" t="str">
        <f>IF(Aanbod!D104&gt;"",ROW(AE89)-1," ")</f>
        <v xml:space="preserve"> </v>
      </c>
      <c r="AE89" t="str">
        <f>IF(Aanbod!D104&gt;"",Aanbod!D104," ")</f>
        <v xml:space="preserve"> </v>
      </c>
      <c r="AF89" s="9" t="str">
        <f>IF(Aanbod!D104&gt;"",Aanbod!E104," ")</f>
        <v xml:space="preserve"> </v>
      </c>
      <c r="AG89" t="str">
        <f>IF(Aanbod!D104&gt;"",Aanbod!F104," ")</f>
        <v xml:space="preserve"> </v>
      </c>
      <c r="AH89" s="33" t="str">
        <f>IF(Aanbod!D104&gt;"",Berekening!B89," ")</f>
        <v xml:space="preserve"> </v>
      </c>
      <c r="AI89" s="34" t="str">
        <f>IF(Aanbod!D104&gt;"",Berekening!H89+Berekening!N89+Berekening!T89+Berekening!AA89," ")</f>
        <v xml:space="preserve"> </v>
      </c>
      <c r="AJ89" s="35" t="str">
        <f>IF(Aanbod!D104&gt;"",IF((AI89-AF89)&gt;0,0,(AI89-AF89))," ")</f>
        <v xml:space="preserve"> </v>
      </c>
      <c r="AK89" s="35" t="str">
        <f>IF(Aanbod!D104&gt;"",IF((AI89-AF89)&gt;0,(AI89-AF89),0)," ")</f>
        <v xml:space="preserve"> </v>
      </c>
      <c r="AL89" s="35" t="str">
        <f>IF(Aanbod!D104&gt;"",IF(AK89&gt;0,Berekening!H89/AI89*AK89,0)," ")</f>
        <v xml:space="preserve"> </v>
      </c>
      <c r="AM89" s="35" t="str">
        <f>IF(Aanbod!D104&gt;"",IF(AK89&gt;0,Berekening!N89/AI89*AK89,0)," ")</f>
        <v xml:space="preserve"> </v>
      </c>
      <c r="AN89" s="35" t="str">
        <f>IF(Aanbod!D104&gt;"",IF(AK89&gt;0,Berekening!T89/AI89*AK89,0)," ")</f>
        <v xml:space="preserve"> </v>
      </c>
      <c r="AO89" s="33" t="str">
        <f>IF(Aanbod!D104&gt;"",IF(AK89&gt;0,Berekening!AA89/AI89*AK89,0)," ")</f>
        <v xml:space="preserve"> </v>
      </c>
      <c r="AX89" s="36"/>
      <c r="AY89" s="5"/>
      <c r="AZ89" s="5" t="str">
        <f>IF(Aanbod!D104&gt;"",IF(EXACT(AK89,0),IF(EXACT(Aanbod!D104, "pA"),Berekening!B89,IF(EXACT(Aanbod!D104, "Gvg-A"),Berekening!B89,IF(EXACT(Aanbod!D104, "Gvg"),Berekening!B89,0))),0)," ")</f>
        <v xml:space="preserve"> </v>
      </c>
      <c r="BA89" s="5" t="str">
        <f>IF(Aanbod!D104&gt;"",IF(EXACT(AK89,0),IF(EXACT(Aanbod!D104, "pA"),Aanbod!E104,IF(EXACT(Aanbod!D104, "Gvg-A"),Aanbod!E104,IF(EXACT(Aanbod!D104, "Gvg"),Aanbod!E104,0))),0)," ")</f>
        <v xml:space="preserve"> </v>
      </c>
      <c r="BB89" s="5" t="str">
        <f>IF(Aanbod!D104&gt;"",IF($AZ$203&gt;0,$AY$1/$AZ$203*AZ89,0)," ")</f>
        <v xml:space="preserve"> </v>
      </c>
      <c r="BC89" s="29" t="str">
        <f>IF(Aanbod!D104&gt;"",IF(BA89&gt;0,BB89/BA89," ")," ")</f>
        <v xml:space="preserve"> </v>
      </c>
      <c r="BD89" s="5"/>
      <c r="BE89" s="5"/>
      <c r="BF89" s="5" t="str">
        <f>IF(Aanbod!D104&gt;"",IF(EXACT(AK89,0),IF(EXACT(Aanbod!D104, "pB"),Berekening!B89,IF(EXACT(Aanbod!D104, "Gvg-B"),Berekening!B89,IF(EXACT(Aanbod!D104, "Gvg"),Berekening!B89,0))),0)," ")</f>
        <v xml:space="preserve"> </v>
      </c>
      <c r="BG89" s="5" t="str">
        <f>IF(Aanbod!D104&gt;"",IF(EXACT(AK89,0),IF(EXACT(Aanbod!D104, "pB"),Aanbod!E104,IF(EXACT(Aanbod!D104, "Gvg-B"),Aanbod!E104,IF(EXACT(Aanbod!D104, "Gvg"),Aanbod!E104,0))),0)," ")</f>
        <v xml:space="preserve"> </v>
      </c>
      <c r="BH89" s="9" t="str">
        <f>IF(Aanbod!D104&gt;"",IF($BF$203&gt;0,$BE$1/$BF$203*BF89,0)," ")</f>
        <v xml:space="preserve"> </v>
      </c>
      <c r="BI89" s="10" t="str">
        <f>IF(Aanbod!D104&gt;"",IF(BG89&gt;0,BH89/BG89," ")," ")</f>
        <v xml:space="preserve"> </v>
      </c>
      <c r="BJ89" s="26"/>
      <c r="BK89" s="30"/>
      <c r="BL89" s="31" t="str">
        <f>IF(Aanbod!D104&gt;"",IF(EXACT(AK89,0),IF(EXACT(Aanbod!D104, "pA"),Berekening!B89,IF(EXACT(Aanbod!D104, "Gvg"),Berekening!B89,IF(EXACT(Aanbod!D104, "Gvg-A"),Berekening!B89,IF(EXACT(Aanbod!D104, "Gvg-B"),Berekening!B89,0)))),0)," ")</f>
        <v xml:space="preserve"> </v>
      </c>
      <c r="BM89" s="31" t="str">
        <f>IF(Aanbod!D104&gt;"",IF(EXACT(AK89,0),IF(EXACT(Aanbod!D104, "pA"),Aanbod!E104,IF(EXACT(Aanbod!D104, "Gvg"),Aanbod!E104,IF(EXACT(Aanbod!D104, "Gvg-A"),Aanbod!E104,IF(EXACT(Aanbod!D104, "Gvg-B"),Aanbod!E104,0)))),0)," ")</f>
        <v xml:space="preserve"> </v>
      </c>
      <c r="BN89" s="31" t="str">
        <f>IF(Aanbod!D104&gt;"",IF($BL$203&gt;0,$BK$1/$BL$203*BL89,0)," ")</f>
        <v xml:space="preserve"> </v>
      </c>
      <c r="BO89" s="29" t="str">
        <f>IF(Aanbod!D104&gt;"",IF(BM89&gt;0,BN89/BM89," ")," ")</f>
        <v xml:space="preserve"> </v>
      </c>
      <c r="BQ89" s="26"/>
      <c r="BR89" s="30"/>
      <c r="BS89" s="31" t="str">
        <f>IF(Aanbod!D104&gt;"",IF(EXACT(AK89,0),IF(EXACT(Aanbod!D104, "pB"),Berekening!B89,IF(EXACT(Aanbod!D104, "Gvg"),Berekening!B89,IF(EXACT(Aanbod!D104, "Gvg-A"),Berekening!B89,IF(EXACT(Aanbod!D104, "Gvg-B"),Berekening!B89,0)))),0)," ")</f>
        <v xml:space="preserve"> </v>
      </c>
      <c r="BT89" s="31" t="str">
        <f>IF(Aanbod!D104&gt;"",IF(EXACT(AK89,0),IF(EXACT(Aanbod!D104, "pB"),Aanbod!E104,IF(EXACT(Aanbod!D104, "Gvg"),Aanbod!E104,IF(EXACT(Aanbod!D104, "Gvg-A"),Aanbod!E104,IF(EXACT(Aanbod!D104, "Gvg-B"),Aanbod!E104,0)))),0)," ")</f>
        <v xml:space="preserve"> </v>
      </c>
      <c r="BU89" s="31" t="str">
        <f>IF(Aanbod!D104&gt;"",IF($BS$203&gt;0,$BR$1/$BS$203*BS89,0)," ")</f>
        <v xml:space="preserve"> </v>
      </c>
      <c r="BV89" s="29" t="str">
        <f>IF(Aanbod!D104&gt;"",IF(BT89&gt;0,BU89/BT89," ")," ")</f>
        <v xml:space="preserve"> </v>
      </c>
      <c r="BX89" s="34" t="str">
        <f>IF(Aanbod!D104&gt;"",AI89-AK89+BB89+BH89+BN89+BU89," ")</f>
        <v xml:space="preserve"> </v>
      </c>
      <c r="BY89" s="35" t="str">
        <f>IF(Aanbod!D104&gt;"",IF((BX89-AF89)&gt;0,0,(BX89-AF89))," ")</f>
        <v xml:space="preserve"> </v>
      </c>
      <c r="BZ89" s="35" t="str">
        <f>IF(Aanbod!D104&gt;"",IF((BX89-AF89)&gt;0,(BX89-AF89),0)," ")</f>
        <v xml:space="preserve"> </v>
      </c>
      <c r="CA89" s="35" t="str">
        <f>IF(Aanbod!D104&gt;"",IF(BZ89&gt;0,(Berekening!H89+BB89)/BX89*BZ89,0)," ")</f>
        <v xml:space="preserve"> </v>
      </c>
      <c r="CB89" s="35" t="str">
        <f>IF(Aanbod!D104&gt;"",IF(BZ89&gt;0,(Berekening!N89+BH89)/BX89*BZ89,0)," ")</f>
        <v xml:space="preserve"> </v>
      </c>
      <c r="CC89" s="35" t="str">
        <f>IF(Aanbod!D104&gt;"",IF(BZ89&gt;0,(Berekening!T89+BN89)/BX89*BZ89,0)," ")</f>
        <v xml:space="preserve"> </v>
      </c>
      <c r="CD89" s="33" t="str">
        <f>IF(Aanbod!D104&gt;"",IF(BZ89&gt;0,Berekening!AA89/BX89*BZ89,0)," ")</f>
        <v xml:space="preserve"> </v>
      </c>
      <c r="CE89" s="35"/>
      <c r="CM89" s="36"/>
      <c r="CN89" s="5"/>
      <c r="CO89" s="5" t="str">
        <f>IF(Aanbod!D104&gt;"",IF(EXACT(BZ89,0),IF(EXACT(AK89,0),IF(EXACT(AE89, "pA"),AH89,IF(EXACT(AE89, "Gvg-A"),AH89,IF(EXACT(AE89, "Gvg"),AH89,0))),0),0)," ")</f>
        <v xml:space="preserve"> </v>
      </c>
      <c r="CP89" s="5" t="str">
        <f>IF(Aanbod!D104&gt;"",IF(EXACT(BZ89,0),IF(EXACT(AK89,0),IF(EXACT(AE89, "pA"),AF89,IF(EXACT(AE89, "Gvg-A"),AF89,IF(EXACT(AE89, "Gvg"),AF89,0))),0),0)," ")</f>
        <v xml:space="preserve"> </v>
      </c>
      <c r="CQ89" s="5" t="str">
        <f>IF(Aanbod!D104&gt;"",IF($CO$203&gt;0,$CN$1/$CO$203*CO89,0)," ")</f>
        <v xml:space="preserve"> </v>
      </c>
      <c r="CR89" s="29" t="str">
        <f>IF(Aanbod!D104&gt;"",IF(CP89&gt;0,CQ89/CP89," ")," ")</f>
        <v xml:space="preserve"> </v>
      </c>
      <c r="CS89" s="5"/>
      <c r="CT89" s="5"/>
      <c r="CU89" s="5" t="str">
        <f>IF(Aanbod!D104&gt;"",IF(EXACT(BZ89,0),IF(EXACT(AK89,0),IF(EXACT(AE89, "pB"),AH89,IF(EXACT(AE89, "Gvg-B"),AH89,IF(EXACT(AE89, "Gvg"),AH89,0))),0),0)," ")</f>
        <v xml:space="preserve"> </v>
      </c>
      <c r="CV89" s="5" t="str">
        <f>IF(Aanbod!D104&gt;"",IF(EXACT(BZ89,0),IF(EXACT(AK89,0),IF(EXACT(AE89, "pB"),AF89,IF(EXACT(AE89, "Gvg-B"),AF89,IF(EXACT(AE89, "Gvg"),AF89,0))),0),0)," ")</f>
        <v xml:space="preserve"> </v>
      </c>
      <c r="CW89" s="9" t="str">
        <f>IF(Aanbod!D104&gt;"",IF($CU$203&gt;0,$CT$1/$CU$203*CU89,0)," ")</f>
        <v xml:space="preserve"> </v>
      </c>
      <c r="CX89" s="10" t="str">
        <f>IF(Aanbod!D104&gt;"",IF(CV89&gt;0,CW89/CV89," ")," ")</f>
        <v xml:space="preserve"> </v>
      </c>
      <c r="CY89" s="26"/>
      <c r="CZ89" s="30"/>
      <c r="DA89" s="31" t="str">
        <f>IF(Aanbod!D104&gt;"",IF(EXACT(BZ89,0),IF(EXACT(AK89,0),IF(EXACT(AE89, "pA"),AH89,IF(EXACT(AE89, "Gvg"),AH89,IF(EXACT(AE89, "Gvg-A"),AH89,IF(EXACT(AE89, "Gvg-B"),AH89,0)))),0),0)," ")</f>
        <v xml:space="preserve"> </v>
      </c>
      <c r="DB89" s="31" t="str">
        <f>IF(Aanbod!D104&gt;"",IF(EXACT(BZ89,0),IF(EXACT(AK89,0),IF(EXACT(AE89, "pA"),AF89,IF(EXACT(AE89, "Gvg"),AF89,IF(EXACT(AE89, "Gvg-A"),AF89,IF(EXACT(AE89, "Gvg-B"),AF89,0)))),0),0)," ")</f>
        <v xml:space="preserve"> </v>
      </c>
      <c r="DC89" s="31" t="str">
        <f>IF(Aanbod!D104&gt;"",IF($DA$203&gt;0,$CZ$1/$DA$203*DA89,0)," ")</f>
        <v xml:space="preserve"> </v>
      </c>
      <c r="DD89" s="29" t="str">
        <f>IF(Aanbod!D104&gt;"",IF(DB89&gt;0,DC89/DB89," ")," ")</f>
        <v xml:space="preserve"> </v>
      </c>
      <c r="DF89" s="26"/>
      <c r="DG89" s="30"/>
      <c r="DH89" s="31" t="str">
        <f>IF(Aanbod!D104&gt;"",IF(EXACT(BZ89,0),IF(EXACT(AK89,0),IF(EXACT(AE89, "pB"),AH89,IF(EXACT(AE89, "Gvg"),AH89,IF(EXACT(AE89, "Gvg-A"),AH89,IF(EXACT(AE89, "Gvg-B"),AH89,0)))),0),0)," ")</f>
        <v xml:space="preserve"> </v>
      </c>
      <c r="DI89" s="31" t="str">
        <f>IF(Aanbod!D104&gt;"",IF(EXACT(BZ89,0),IF(EXACT(AK89,0),IF(EXACT(AE89, "pB"),AF89,IF(EXACT(AE89, "Gvg"),AF89,IF(EXACT(AE89, "Gvg-A"),AF89,IF(EXACT(AE89, "Gvg-B"),AF89,0)))),0),0)," ")</f>
        <v xml:space="preserve"> </v>
      </c>
      <c r="DJ89" s="31" t="str">
        <f>IF(Aanbod!D104&gt;"",IF($DH$203&gt;0,$DG$1/$DH$203*DH89,0)," ")</f>
        <v xml:space="preserve"> </v>
      </c>
      <c r="DK89" s="29" t="str">
        <f>IF(Aanbod!D104&gt;"",IF(DI89&gt;0,DJ89/DI89," ")," ")</f>
        <v xml:space="preserve"> </v>
      </c>
      <c r="DM89" s="37" t="str">
        <f>IF(Aanbod!D104&gt;"",BX89-BZ89+CQ89+CW89+DC89+DJ89," ")</f>
        <v xml:space="preserve"> </v>
      </c>
      <c r="DN89" s="35" t="str">
        <f>IF(Aanbod!D104&gt;"",IF((DM89-AF89)&gt;0,(DM89-AF89),0)," ")</f>
        <v xml:space="preserve"> </v>
      </c>
      <c r="DO89" s="35" t="str">
        <f>IF(Aanbod!D104&gt;"",IF(DN89&gt;0,(Berekening!H89+BB89+CQ89)/DM89*DN89,0)," ")</f>
        <v xml:space="preserve"> </v>
      </c>
      <c r="DP89" s="35" t="str">
        <f>IF(Aanbod!D104&gt;"",IF(DN89&gt;0,(Berekening!N89+BH89+CW89)/DM89*DN89,0)," ")</f>
        <v xml:space="preserve"> </v>
      </c>
      <c r="DQ89" s="35" t="str">
        <f>IF(Aanbod!D104&gt;"",IF(DN89&gt;0,(Berekening!T89+BN89+DC89)/DM89*DN89,0)," ")</f>
        <v xml:space="preserve"> </v>
      </c>
      <c r="DR89" s="33" t="str">
        <f>IF(Aanbod!D104&gt;"",IF(DN89&gt;0,(Berekening!AA89+BU89+DJ89)/DM89*DN89,0)," ")</f>
        <v xml:space="preserve"> </v>
      </c>
      <c r="DS89" s="35"/>
      <c r="DT89" s="38" t="str">
        <f>IF(Aanbod!D104&gt;"",ROUND((DM89-DN89),2)," ")</f>
        <v xml:space="preserve"> </v>
      </c>
      <c r="DU89" s="38" t="str">
        <f>IF(Aanbod!D104&gt;"",IF(DT89=C89,0.01,DT89),"")</f>
        <v/>
      </c>
      <c r="DV89" s="39" t="str">
        <f>IF(Aanbod!D104&gt;"",RANK(DU89,$DU$2:$DU$201) + COUNTIF($DU$2:DU89,DU89) -1," ")</f>
        <v xml:space="preserve"> </v>
      </c>
      <c r="DW89" s="35" t="str">
        <f>IF(Aanbod!D104&gt;"",IF($DV$203&lt;0,IF(DV89&lt;=ABS($DV$203),0.01,0),IF(DV89&lt;=ABS($DV$203),-0.01,0))," ")</f>
        <v xml:space="preserve"> </v>
      </c>
      <c r="DX89" s="35"/>
      <c r="DY89" s="28" t="str">
        <f>IF(Aanbod!D104&gt;"",DT89+DW89," ")</f>
        <v xml:space="preserve"> </v>
      </c>
    </row>
    <row r="90" spans="1:129" x14ac:dyDescent="0.25">
      <c r="A90" s="26" t="str">
        <f>Aanbod!A105</f>
        <v/>
      </c>
      <c r="B90" s="27" t="str">
        <f>IF(Aanbod!D105&gt;"",IF(EXACT(Aanbod!F105, "Preferent"),Aanbod!E105*2,IF(EXACT(Aanbod!F105, "Concurrent"),Aanbod!E105,0))," ")</f>
        <v xml:space="preserve"> </v>
      </c>
      <c r="C90" s="28" t="str">
        <f>IF(Aanbod!E105&gt;0,Aanbod!E105," ")</f>
        <v xml:space="preserve"> </v>
      </c>
      <c r="D90" s="5"/>
      <c r="E90" s="5"/>
      <c r="F90" s="5" t="str">
        <f>IF(Aanbod!D105&gt;"",IF(EXACT(Aanbod!D105, "pA"),Berekening!B90,IF(EXACT(Aanbod!D105, "Gvg-A"),Berekening!B90,IF(EXACT(Aanbod!D105, "Gvg"),Berekening!B90,0)))," ")</f>
        <v xml:space="preserve"> </v>
      </c>
      <c r="G90" s="5" t="str">
        <f>IF(Aanbod!D105&gt;"",IF(EXACT(Aanbod!D105, "pA"),Aanbod!E105,IF(EXACT(Aanbod!D105, "Gvg-A"),Aanbod!E105,IF(EXACT(Aanbod!D105, "Gvg"),Aanbod!E105,0)))," ")</f>
        <v xml:space="preserve"> </v>
      </c>
      <c r="H90" s="5" t="str">
        <f>IF(Aanbod!D105&gt;"",IF($F$203&gt;0,$E$1/$F$203*F90,0)," ")</f>
        <v xml:space="preserve"> </v>
      </c>
      <c r="I90" s="29" t="str">
        <f>IF(Aanbod!D105&gt;"",IF(G90&gt;0,H90/G90," ")," ")</f>
        <v xml:space="preserve"> </v>
      </c>
      <c r="J90" s="5"/>
      <c r="K90" s="5"/>
      <c r="L90" s="5" t="str">
        <f>IF(Aanbod!D105&gt;"",IF(EXACT(Aanbod!D105, "pB"),Berekening!B90,IF(EXACT(Aanbod!D105, "Gvg-B"),Berekening!B90,IF(EXACT(Aanbod!D105, "Gvg"),Berekening!B90,0)))," ")</f>
        <v xml:space="preserve"> </v>
      </c>
      <c r="M90" s="5" t="str">
        <f>IF(Aanbod!D105&gt;"",IF(EXACT(Aanbod!D105, "pB"),Aanbod!E105,IF(EXACT(Aanbod!D105, "Gvg-B"),Aanbod!E105,IF(EXACT(Aanbod!D105, "Gvg"),Aanbod!E105,0)))," ")</f>
        <v xml:space="preserve"> </v>
      </c>
      <c r="N90" s="9" t="str">
        <f>IF(Aanbod!D105&gt;"",IF($L$203&gt;0,$K$1/$L$203*L90,0)," ")</f>
        <v xml:space="preserve"> </v>
      </c>
      <c r="O90" s="10" t="str">
        <f>IF(Aanbod!D105&gt;"",IF(M90&gt;0,N90/M90," ")," ")</f>
        <v xml:space="preserve"> </v>
      </c>
      <c r="P90" s="26"/>
      <c r="Q90" s="30"/>
      <c r="R90" s="31" t="str">
        <f>IF(Aanbod!D105&gt;"",IF(EXACT(Aanbod!D105, "pA"),Berekening!B90,IF(EXACT(Aanbod!D105, "Gvg"),Berekening!B90,IF(EXACT(Aanbod!D105, "Gvg-A"),Berekening!B90,IF(EXACT(Aanbod!D105, "Gvg-B"),Berekening!B90,0))))," ")</f>
        <v xml:space="preserve"> </v>
      </c>
      <c r="S90" s="31" t="str">
        <f>IF(Aanbod!D105&gt;"",IF(EXACT(Aanbod!D105, "pA"),Aanbod!E105,IF(EXACT(Aanbod!D105, "Gvg"),Aanbod!E105,IF(EXACT(Aanbod!D105, "Gvg-A"),Aanbod!E105,IF(EXACT(Aanbod!D105, "Gvg-B"),Aanbod!E105,0))))," ")</f>
        <v xml:space="preserve"> </v>
      </c>
      <c r="T90" s="31" t="str">
        <f>IF(Aanbod!D105&gt;"",IF($R$203&gt;0,$Q$1/$R$203*R90,0)," ")</f>
        <v xml:space="preserve"> </v>
      </c>
      <c r="U90" s="29" t="str">
        <f>IF(Aanbod!D105&gt;"",IF(S90&gt;0,T90/S90," ")," ")</f>
        <v xml:space="preserve"> </v>
      </c>
      <c r="W90" s="26"/>
      <c r="X90" s="30"/>
      <c r="Y90" s="31" t="str">
        <f>IF(Aanbod!D105&gt;"",IF(EXACT(Aanbod!D105, "pB"),Berekening!B90,IF(EXACT(Aanbod!D105, "Gvg"),Berekening!B90,IF(EXACT(Aanbod!D105, "Gvg-A"),Berekening!B90,IF(EXACT(Aanbod!D105, "Gvg-B"),Berekening!B90,0))))," ")</f>
        <v xml:space="preserve"> </v>
      </c>
      <c r="Z90" s="31" t="str">
        <f>IF(Aanbod!D105&gt;"",IF(EXACT(Aanbod!D105, "pB"),Aanbod!E105,IF(EXACT(Aanbod!D105, "Gvg"),Aanbod!E105,IF(EXACT(Aanbod!D105, "Gvg-A"),Aanbod!E105,IF(EXACT(Aanbod!D105, "Gvg-B"),Aanbod!E105,0))))," ")</f>
        <v xml:space="preserve"> </v>
      </c>
      <c r="AA90" s="31" t="str">
        <f>IF(Aanbod!D105&gt;"",IF($Y$203&gt;0,$X$1/$Y$203*Y90,0)," ")</f>
        <v xml:space="preserve"> </v>
      </c>
      <c r="AB90" s="29" t="str">
        <f>IF(Aanbod!D105&gt;"",IF(Z90&gt;0,AA90/Z90," ")," ")</f>
        <v xml:space="preserve"> </v>
      </c>
      <c r="AC90" s="32"/>
      <c r="AD90" s="26" t="str">
        <f>IF(Aanbod!D105&gt;"",ROW(AE90)-1," ")</f>
        <v xml:space="preserve"> </v>
      </c>
      <c r="AE90" t="str">
        <f>IF(Aanbod!D105&gt;"",Aanbod!D105," ")</f>
        <v xml:space="preserve"> </v>
      </c>
      <c r="AF90" s="9" t="str">
        <f>IF(Aanbod!D105&gt;"",Aanbod!E105," ")</f>
        <v xml:space="preserve"> </v>
      </c>
      <c r="AG90" t="str">
        <f>IF(Aanbod!D105&gt;"",Aanbod!F105," ")</f>
        <v xml:space="preserve"> </v>
      </c>
      <c r="AH90" s="33" t="str">
        <f>IF(Aanbod!D105&gt;"",Berekening!B90," ")</f>
        <v xml:space="preserve"> </v>
      </c>
      <c r="AI90" s="34" t="str">
        <f>IF(Aanbod!D105&gt;"",Berekening!H90+Berekening!N90+Berekening!T90+Berekening!AA90," ")</f>
        <v xml:space="preserve"> </v>
      </c>
      <c r="AJ90" s="35" t="str">
        <f>IF(Aanbod!D105&gt;"",IF((AI90-AF90)&gt;0,0,(AI90-AF90))," ")</f>
        <v xml:space="preserve"> </v>
      </c>
      <c r="AK90" s="35" t="str">
        <f>IF(Aanbod!D105&gt;"",IF((AI90-AF90)&gt;0,(AI90-AF90),0)," ")</f>
        <v xml:space="preserve"> </v>
      </c>
      <c r="AL90" s="35" t="str">
        <f>IF(Aanbod!D105&gt;"",IF(AK90&gt;0,Berekening!H90/AI90*AK90,0)," ")</f>
        <v xml:space="preserve"> </v>
      </c>
      <c r="AM90" s="35" t="str">
        <f>IF(Aanbod!D105&gt;"",IF(AK90&gt;0,Berekening!N90/AI90*AK90,0)," ")</f>
        <v xml:space="preserve"> </v>
      </c>
      <c r="AN90" s="35" t="str">
        <f>IF(Aanbod!D105&gt;"",IF(AK90&gt;0,Berekening!T90/AI90*AK90,0)," ")</f>
        <v xml:space="preserve"> </v>
      </c>
      <c r="AO90" s="33" t="str">
        <f>IF(Aanbod!D105&gt;"",IF(AK90&gt;0,Berekening!AA90/AI90*AK90,0)," ")</f>
        <v xml:space="preserve"> </v>
      </c>
      <c r="AX90" s="36"/>
      <c r="AY90" s="5"/>
      <c r="AZ90" s="5" t="str">
        <f>IF(Aanbod!D105&gt;"",IF(EXACT(AK90,0),IF(EXACT(Aanbod!D105, "pA"),Berekening!B90,IF(EXACT(Aanbod!D105, "Gvg-A"),Berekening!B90,IF(EXACT(Aanbod!D105, "Gvg"),Berekening!B90,0))),0)," ")</f>
        <v xml:space="preserve"> </v>
      </c>
      <c r="BA90" s="5" t="str">
        <f>IF(Aanbod!D105&gt;"",IF(EXACT(AK90,0),IF(EXACT(Aanbod!D105, "pA"),Aanbod!E105,IF(EXACT(Aanbod!D105, "Gvg-A"),Aanbod!E105,IF(EXACT(Aanbod!D105, "Gvg"),Aanbod!E105,0))),0)," ")</f>
        <v xml:space="preserve"> </v>
      </c>
      <c r="BB90" s="5" t="str">
        <f>IF(Aanbod!D105&gt;"",IF($AZ$203&gt;0,$AY$1/$AZ$203*AZ90,0)," ")</f>
        <v xml:space="preserve"> </v>
      </c>
      <c r="BC90" s="29" t="str">
        <f>IF(Aanbod!D105&gt;"",IF(BA90&gt;0,BB90/BA90," ")," ")</f>
        <v xml:space="preserve"> </v>
      </c>
      <c r="BD90" s="5"/>
      <c r="BE90" s="5"/>
      <c r="BF90" s="5" t="str">
        <f>IF(Aanbod!D105&gt;"",IF(EXACT(AK90,0),IF(EXACT(Aanbod!D105, "pB"),Berekening!B90,IF(EXACT(Aanbod!D105, "Gvg-B"),Berekening!B90,IF(EXACT(Aanbod!D105, "Gvg"),Berekening!B90,0))),0)," ")</f>
        <v xml:space="preserve"> </v>
      </c>
      <c r="BG90" s="5" t="str">
        <f>IF(Aanbod!D105&gt;"",IF(EXACT(AK90,0),IF(EXACT(Aanbod!D105, "pB"),Aanbod!E105,IF(EXACT(Aanbod!D105, "Gvg-B"),Aanbod!E105,IF(EXACT(Aanbod!D105, "Gvg"),Aanbod!E105,0))),0)," ")</f>
        <v xml:space="preserve"> </v>
      </c>
      <c r="BH90" s="9" t="str">
        <f>IF(Aanbod!D105&gt;"",IF($BF$203&gt;0,$BE$1/$BF$203*BF90,0)," ")</f>
        <v xml:space="preserve"> </v>
      </c>
      <c r="BI90" s="10" t="str">
        <f>IF(Aanbod!D105&gt;"",IF(BG90&gt;0,BH90/BG90," ")," ")</f>
        <v xml:space="preserve"> </v>
      </c>
      <c r="BJ90" s="26"/>
      <c r="BK90" s="30"/>
      <c r="BL90" s="31" t="str">
        <f>IF(Aanbod!D105&gt;"",IF(EXACT(AK90,0),IF(EXACT(Aanbod!D105, "pA"),Berekening!B90,IF(EXACT(Aanbod!D105, "Gvg"),Berekening!B90,IF(EXACT(Aanbod!D105, "Gvg-A"),Berekening!B90,IF(EXACT(Aanbod!D105, "Gvg-B"),Berekening!B90,0)))),0)," ")</f>
        <v xml:space="preserve"> </v>
      </c>
      <c r="BM90" s="31" t="str">
        <f>IF(Aanbod!D105&gt;"",IF(EXACT(AK90,0),IF(EXACT(Aanbod!D105, "pA"),Aanbod!E105,IF(EXACT(Aanbod!D105, "Gvg"),Aanbod!E105,IF(EXACT(Aanbod!D105, "Gvg-A"),Aanbod!E105,IF(EXACT(Aanbod!D105, "Gvg-B"),Aanbod!E105,0)))),0)," ")</f>
        <v xml:space="preserve"> </v>
      </c>
      <c r="BN90" s="31" t="str">
        <f>IF(Aanbod!D105&gt;"",IF($BL$203&gt;0,$BK$1/$BL$203*BL90,0)," ")</f>
        <v xml:space="preserve"> </v>
      </c>
      <c r="BO90" s="29" t="str">
        <f>IF(Aanbod!D105&gt;"",IF(BM90&gt;0,BN90/BM90," ")," ")</f>
        <v xml:space="preserve"> </v>
      </c>
      <c r="BQ90" s="26"/>
      <c r="BR90" s="30"/>
      <c r="BS90" s="31" t="str">
        <f>IF(Aanbod!D105&gt;"",IF(EXACT(AK90,0),IF(EXACT(Aanbod!D105, "pB"),Berekening!B90,IF(EXACT(Aanbod!D105, "Gvg"),Berekening!B90,IF(EXACT(Aanbod!D105, "Gvg-A"),Berekening!B90,IF(EXACT(Aanbod!D105, "Gvg-B"),Berekening!B90,0)))),0)," ")</f>
        <v xml:space="preserve"> </v>
      </c>
      <c r="BT90" s="31" t="str">
        <f>IF(Aanbod!D105&gt;"",IF(EXACT(AK90,0),IF(EXACT(Aanbod!D105, "pB"),Aanbod!E105,IF(EXACT(Aanbod!D105, "Gvg"),Aanbod!E105,IF(EXACT(Aanbod!D105, "Gvg-A"),Aanbod!E105,IF(EXACT(Aanbod!D105, "Gvg-B"),Aanbod!E105,0)))),0)," ")</f>
        <v xml:space="preserve"> </v>
      </c>
      <c r="BU90" s="31" t="str">
        <f>IF(Aanbod!D105&gt;"",IF($BS$203&gt;0,$BR$1/$BS$203*BS90,0)," ")</f>
        <v xml:space="preserve"> </v>
      </c>
      <c r="BV90" s="29" t="str">
        <f>IF(Aanbod!D105&gt;"",IF(BT90&gt;0,BU90/BT90," ")," ")</f>
        <v xml:space="preserve"> </v>
      </c>
      <c r="BX90" s="34" t="str">
        <f>IF(Aanbod!D105&gt;"",AI90-AK90+BB90+BH90+BN90+BU90," ")</f>
        <v xml:space="preserve"> </v>
      </c>
      <c r="BY90" s="35" t="str">
        <f>IF(Aanbod!D105&gt;"",IF((BX90-AF90)&gt;0,0,(BX90-AF90))," ")</f>
        <v xml:space="preserve"> </v>
      </c>
      <c r="BZ90" s="35" t="str">
        <f>IF(Aanbod!D105&gt;"",IF((BX90-AF90)&gt;0,(BX90-AF90),0)," ")</f>
        <v xml:space="preserve"> </v>
      </c>
      <c r="CA90" s="35" t="str">
        <f>IF(Aanbod!D105&gt;"",IF(BZ90&gt;0,(Berekening!H90+BB90)/BX90*BZ90,0)," ")</f>
        <v xml:space="preserve"> </v>
      </c>
      <c r="CB90" s="35" t="str">
        <f>IF(Aanbod!D105&gt;"",IF(BZ90&gt;0,(Berekening!N90+BH90)/BX90*BZ90,0)," ")</f>
        <v xml:space="preserve"> </v>
      </c>
      <c r="CC90" s="35" t="str">
        <f>IF(Aanbod!D105&gt;"",IF(BZ90&gt;0,(Berekening!T90+BN90)/BX90*BZ90,0)," ")</f>
        <v xml:space="preserve"> </v>
      </c>
      <c r="CD90" s="33" t="str">
        <f>IF(Aanbod!D105&gt;"",IF(BZ90&gt;0,Berekening!AA90/BX90*BZ90,0)," ")</f>
        <v xml:space="preserve"> </v>
      </c>
      <c r="CE90" s="35"/>
      <c r="CM90" s="36"/>
      <c r="CN90" s="5"/>
      <c r="CO90" s="5" t="str">
        <f>IF(Aanbod!D105&gt;"",IF(EXACT(BZ90,0),IF(EXACT(AK90,0),IF(EXACT(AE90, "pA"),AH90,IF(EXACT(AE90, "Gvg-A"),AH90,IF(EXACT(AE90, "Gvg"),AH90,0))),0),0)," ")</f>
        <v xml:space="preserve"> </v>
      </c>
      <c r="CP90" s="5" t="str">
        <f>IF(Aanbod!D105&gt;"",IF(EXACT(BZ90,0),IF(EXACT(AK90,0),IF(EXACT(AE90, "pA"),AF90,IF(EXACT(AE90, "Gvg-A"),AF90,IF(EXACT(AE90, "Gvg"),AF90,0))),0),0)," ")</f>
        <v xml:space="preserve"> </v>
      </c>
      <c r="CQ90" s="5" t="str">
        <f>IF(Aanbod!D105&gt;"",IF($CO$203&gt;0,$CN$1/$CO$203*CO90,0)," ")</f>
        <v xml:space="preserve"> </v>
      </c>
      <c r="CR90" s="29" t="str">
        <f>IF(Aanbod!D105&gt;"",IF(CP90&gt;0,CQ90/CP90," ")," ")</f>
        <v xml:space="preserve"> </v>
      </c>
      <c r="CS90" s="5"/>
      <c r="CT90" s="5"/>
      <c r="CU90" s="5" t="str">
        <f>IF(Aanbod!D105&gt;"",IF(EXACT(BZ90,0),IF(EXACT(AK90,0),IF(EXACT(AE90, "pB"),AH90,IF(EXACT(AE90, "Gvg-B"),AH90,IF(EXACT(AE90, "Gvg"),AH90,0))),0),0)," ")</f>
        <v xml:space="preserve"> </v>
      </c>
      <c r="CV90" s="5" t="str">
        <f>IF(Aanbod!D105&gt;"",IF(EXACT(BZ90,0),IF(EXACT(AK90,0),IF(EXACT(AE90, "pB"),AF90,IF(EXACT(AE90, "Gvg-B"),AF90,IF(EXACT(AE90, "Gvg"),AF90,0))),0),0)," ")</f>
        <v xml:space="preserve"> </v>
      </c>
      <c r="CW90" s="9" t="str">
        <f>IF(Aanbod!D105&gt;"",IF($CU$203&gt;0,$CT$1/$CU$203*CU90,0)," ")</f>
        <v xml:space="preserve"> </v>
      </c>
      <c r="CX90" s="10" t="str">
        <f>IF(Aanbod!D105&gt;"",IF(CV90&gt;0,CW90/CV90," ")," ")</f>
        <v xml:space="preserve"> </v>
      </c>
      <c r="CY90" s="26"/>
      <c r="CZ90" s="30"/>
      <c r="DA90" s="31" t="str">
        <f>IF(Aanbod!D105&gt;"",IF(EXACT(BZ90,0),IF(EXACT(AK90,0),IF(EXACT(AE90, "pA"),AH90,IF(EXACT(AE90, "Gvg"),AH90,IF(EXACT(AE90, "Gvg-A"),AH90,IF(EXACT(AE90, "Gvg-B"),AH90,0)))),0),0)," ")</f>
        <v xml:space="preserve"> </v>
      </c>
      <c r="DB90" s="31" t="str">
        <f>IF(Aanbod!D105&gt;"",IF(EXACT(BZ90,0),IF(EXACT(AK90,0),IF(EXACT(AE90, "pA"),AF90,IF(EXACT(AE90, "Gvg"),AF90,IF(EXACT(AE90, "Gvg-A"),AF90,IF(EXACT(AE90, "Gvg-B"),AF90,0)))),0),0)," ")</f>
        <v xml:space="preserve"> </v>
      </c>
      <c r="DC90" s="31" t="str">
        <f>IF(Aanbod!D105&gt;"",IF($DA$203&gt;0,$CZ$1/$DA$203*DA90,0)," ")</f>
        <v xml:space="preserve"> </v>
      </c>
      <c r="DD90" s="29" t="str">
        <f>IF(Aanbod!D105&gt;"",IF(DB90&gt;0,DC90/DB90," ")," ")</f>
        <v xml:space="preserve"> </v>
      </c>
      <c r="DF90" s="26"/>
      <c r="DG90" s="30"/>
      <c r="DH90" s="31" t="str">
        <f>IF(Aanbod!D105&gt;"",IF(EXACT(BZ90,0),IF(EXACT(AK90,0),IF(EXACT(AE90, "pB"),AH90,IF(EXACT(AE90, "Gvg"),AH90,IF(EXACT(AE90, "Gvg-A"),AH90,IF(EXACT(AE90, "Gvg-B"),AH90,0)))),0),0)," ")</f>
        <v xml:space="preserve"> </v>
      </c>
      <c r="DI90" s="31" t="str">
        <f>IF(Aanbod!D105&gt;"",IF(EXACT(BZ90,0),IF(EXACT(AK90,0),IF(EXACT(AE90, "pB"),AF90,IF(EXACT(AE90, "Gvg"),AF90,IF(EXACT(AE90, "Gvg-A"),AF90,IF(EXACT(AE90, "Gvg-B"),AF90,0)))),0),0)," ")</f>
        <v xml:space="preserve"> </v>
      </c>
      <c r="DJ90" s="31" t="str">
        <f>IF(Aanbod!D105&gt;"",IF($DH$203&gt;0,$DG$1/$DH$203*DH90,0)," ")</f>
        <v xml:space="preserve"> </v>
      </c>
      <c r="DK90" s="29" t="str">
        <f>IF(Aanbod!D105&gt;"",IF(DI90&gt;0,DJ90/DI90," ")," ")</f>
        <v xml:space="preserve"> </v>
      </c>
      <c r="DM90" s="37" t="str">
        <f>IF(Aanbod!D105&gt;"",BX90-BZ90+CQ90+CW90+DC90+DJ90," ")</f>
        <v xml:space="preserve"> </v>
      </c>
      <c r="DN90" s="35" t="str">
        <f>IF(Aanbod!D105&gt;"",IF((DM90-AF90)&gt;0,(DM90-AF90),0)," ")</f>
        <v xml:space="preserve"> </v>
      </c>
      <c r="DO90" s="35" t="str">
        <f>IF(Aanbod!D105&gt;"",IF(DN90&gt;0,(Berekening!H90+BB90+CQ90)/DM90*DN90,0)," ")</f>
        <v xml:space="preserve"> </v>
      </c>
      <c r="DP90" s="35" t="str">
        <f>IF(Aanbod!D105&gt;"",IF(DN90&gt;0,(Berekening!N90+BH90+CW90)/DM90*DN90,0)," ")</f>
        <v xml:space="preserve"> </v>
      </c>
      <c r="DQ90" s="35" t="str">
        <f>IF(Aanbod!D105&gt;"",IF(DN90&gt;0,(Berekening!T90+BN90+DC90)/DM90*DN90,0)," ")</f>
        <v xml:space="preserve"> </v>
      </c>
      <c r="DR90" s="33" t="str">
        <f>IF(Aanbod!D105&gt;"",IF(DN90&gt;0,(Berekening!AA90+BU90+DJ90)/DM90*DN90,0)," ")</f>
        <v xml:space="preserve"> </v>
      </c>
      <c r="DS90" s="35"/>
      <c r="DT90" s="38" t="str">
        <f>IF(Aanbod!D105&gt;"",ROUND((DM90-DN90),2)," ")</f>
        <v xml:space="preserve"> </v>
      </c>
      <c r="DU90" s="38" t="str">
        <f>IF(Aanbod!D105&gt;"",IF(DT90=C90,0.01,DT90),"")</f>
        <v/>
      </c>
      <c r="DV90" s="39" t="str">
        <f>IF(Aanbod!D105&gt;"",RANK(DU90,$DU$2:$DU$201) + COUNTIF($DU$2:DU90,DU90) -1," ")</f>
        <v xml:space="preserve"> </v>
      </c>
      <c r="DW90" s="35" t="str">
        <f>IF(Aanbod!D105&gt;"",IF($DV$203&lt;0,IF(DV90&lt;=ABS($DV$203),0.01,0),IF(DV90&lt;=ABS($DV$203),-0.01,0))," ")</f>
        <v xml:space="preserve"> </v>
      </c>
      <c r="DX90" s="35"/>
      <c r="DY90" s="28" t="str">
        <f>IF(Aanbod!D105&gt;"",DT90+DW90," ")</f>
        <v xml:space="preserve"> </v>
      </c>
    </row>
    <row r="91" spans="1:129" x14ac:dyDescent="0.25">
      <c r="A91" s="26" t="str">
        <f>Aanbod!A106</f>
        <v/>
      </c>
      <c r="B91" s="27" t="str">
        <f>IF(Aanbod!D106&gt;"",IF(EXACT(Aanbod!F106, "Preferent"),Aanbod!E106*2,IF(EXACT(Aanbod!F106, "Concurrent"),Aanbod!E106,0))," ")</f>
        <v xml:space="preserve"> </v>
      </c>
      <c r="C91" s="28" t="str">
        <f>IF(Aanbod!E106&gt;0,Aanbod!E106," ")</f>
        <v xml:space="preserve"> </v>
      </c>
      <c r="D91" s="5"/>
      <c r="E91" s="5"/>
      <c r="F91" s="5" t="str">
        <f>IF(Aanbod!D106&gt;"",IF(EXACT(Aanbod!D106, "pA"),Berekening!B91,IF(EXACT(Aanbod!D106, "Gvg-A"),Berekening!B91,IF(EXACT(Aanbod!D106, "Gvg"),Berekening!B91,0)))," ")</f>
        <v xml:space="preserve"> </v>
      </c>
      <c r="G91" s="5" t="str">
        <f>IF(Aanbod!D106&gt;"",IF(EXACT(Aanbod!D106, "pA"),Aanbod!E106,IF(EXACT(Aanbod!D106, "Gvg-A"),Aanbod!E106,IF(EXACT(Aanbod!D106, "Gvg"),Aanbod!E106,0)))," ")</f>
        <v xml:space="preserve"> </v>
      </c>
      <c r="H91" s="5" t="str">
        <f>IF(Aanbod!D106&gt;"",IF($F$203&gt;0,$E$1/$F$203*F91,0)," ")</f>
        <v xml:space="preserve"> </v>
      </c>
      <c r="I91" s="29" t="str">
        <f>IF(Aanbod!D106&gt;"",IF(G91&gt;0,H91/G91," ")," ")</f>
        <v xml:space="preserve"> </v>
      </c>
      <c r="J91" s="5"/>
      <c r="K91" s="5"/>
      <c r="L91" s="5" t="str">
        <f>IF(Aanbod!D106&gt;"",IF(EXACT(Aanbod!D106, "pB"),Berekening!B91,IF(EXACT(Aanbod!D106, "Gvg-B"),Berekening!B91,IF(EXACT(Aanbod!D106, "Gvg"),Berekening!B91,0)))," ")</f>
        <v xml:space="preserve"> </v>
      </c>
      <c r="M91" s="5" t="str">
        <f>IF(Aanbod!D106&gt;"",IF(EXACT(Aanbod!D106, "pB"),Aanbod!E106,IF(EXACT(Aanbod!D106, "Gvg-B"),Aanbod!E106,IF(EXACT(Aanbod!D106, "Gvg"),Aanbod!E106,0)))," ")</f>
        <v xml:space="preserve"> </v>
      </c>
      <c r="N91" s="9" t="str">
        <f>IF(Aanbod!D106&gt;"",IF($L$203&gt;0,$K$1/$L$203*L91,0)," ")</f>
        <v xml:space="preserve"> </v>
      </c>
      <c r="O91" s="10" t="str">
        <f>IF(Aanbod!D106&gt;"",IF(M91&gt;0,N91/M91," ")," ")</f>
        <v xml:space="preserve"> </v>
      </c>
      <c r="P91" s="26"/>
      <c r="Q91" s="30"/>
      <c r="R91" s="31" t="str">
        <f>IF(Aanbod!D106&gt;"",IF(EXACT(Aanbod!D106, "pA"),Berekening!B91,IF(EXACT(Aanbod!D106, "Gvg"),Berekening!B91,IF(EXACT(Aanbod!D106, "Gvg-A"),Berekening!B91,IF(EXACT(Aanbod!D106, "Gvg-B"),Berekening!B91,0))))," ")</f>
        <v xml:space="preserve"> </v>
      </c>
      <c r="S91" s="31" t="str">
        <f>IF(Aanbod!D106&gt;"",IF(EXACT(Aanbod!D106, "pA"),Aanbod!E106,IF(EXACT(Aanbod!D106, "Gvg"),Aanbod!E106,IF(EXACT(Aanbod!D106, "Gvg-A"),Aanbod!E106,IF(EXACT(Aanbod!D106, "Gvg-B"),Aanbod!E106,0))))," ")</f>
        <v xml:space="preserve"> </v>
      </c>
      <c r="T91" s="31" t="str">
        <f>IF(Aanbod!D106&gt;"",IF($R$203&gt;0,$Q$1/$R$203*R91,0)," ")</f>
        <v xml:space="preserve"> </v>
      </c>
      <c r="U91" s="29" t="str">
        <f>IF(Aanbod!D106&gt;"",IF(S91&gt;0,T91/S91," ")," ")</f>
        <v xml:space="preserve"> </v>
      </c>
      <c r="W91" s="26"/>
      <c r="X91" s="30"/>
      <c r="Y91" s="31" t="str">
        <f>IF(Aanbod!D106&gt;"",IF(EXACT(Aanbod!D106, "pB"),Berekening!B91,IF(EXACT(Aanbod!D106, "Gvg"),Berekening!B91,IF(EXACT(Aanbod!D106, "Gvg-A"),Berekening!B91,IF(EXACT(Aanbod!D106, "Gvg-B"),Berekening!B91,0))))," ")</f>
        <v xml:space="preserve"> </v>
      </c>
      <c r="Z91" s="31" t="str">
        <f>IF(Aanbod!D106&gt;"",IF(EXACT(Aanbod!D106, "pB"),Aanbod!E106,IF(EXACT(Aanbod!D106, "Gvg"),Aanbod!E106,IF(EXACT(Aanbod!D106, "Gvg-A"),Aanbod!E106,IF(EXACT(Aanbod!D106, "Gvg-B"),Aanbod!E106,0))))," ")</f>
        <v xml:space="preserve"> </v>
      </c>
      <c r="AA91" s="31" t="str">
        <f>IF(Aanbod!D106&gt;"",IF($Y$203&gt;0,$X$1/$Y$203*Y91,0)," ")</f>
        <v xml:space="preserve"> </v>
      </c>
      <c r="AB91" s="29" t="str">
        <f>IF(Aanbod!D106&gt;"",IF(Z91&gt;0,AA91/Z91," ")," ")</f>
        <v xml:space="preserve"> </v>
      </c>
      <c r="AC91" s="32"/>
      <c r="AD91" s="26" t="str">
        <f>IF(Aanbod!D106&gt;"",ROW(AE91)-1," ")</f>
        <v xml:space="preserve"> </v>
      </c>
      <c r="AE91" t="str">
        <f>IF(Aanbod!D106&gt;"",Aanbod!D106," ")</f>
        <v xml:space="preserve"> </v>
      </c>
      <c r="AF91" s="9" t="str">
        <f>IF(Aanbod!D106&gt;"",Aanbod!E106," ")</f>
        <v xml:space="preserve"> </v>
      </c>
      <c r="AG91" t="str">
        <f>IF(Aanbod!D106&gt;"",Aanbod!F106," ")</f>
        <v xml:space="preserve"> </v>
      </c>
      <c r="AH91" s="33" t="str">
        <f>IF(Aanbod!D106&gt;"",Berekening!B91," ")</f>
        <v xml:space="preserve"> </v>
      </c>
      <c r="AI91" s="34" t="str">
        <f>IF(Aanbod!D106&gt;"",Berekening!H91+Berekening!N91+Berekening!T91+Berekening!AA91," ")</f>
        <v xml:space="preserve"> </v>
      </c>
      <c r="AJ91" s="35" t="str">
        <f>IF(Aanbod!D106&gt;"",IF((AI91-AF91)&gt;0,0,(AI91-AF91))," ")</f>
        <v xml:space="preserve"> </v>
      </c>
      <c r="AK91" s="35" t="str">
        <f>IF(Aanbod!D106&gt;"",IF((AI91-AF91)&gt;0,(AI91-AF91),0)," ")</f>
        <v xml:space="preserve"> </v>
      </c>
      <c r="AL91" s="35" t="str">
        <f>IF(Aanbod!D106&gt;"",IF(AK91&gt;0,Berekening!H91/AI91*AK91,0)," ")</f>
        <v xml:space="preserve"> </v>
      </c>
      <c r="AM91" s="35" t="str">
        <f>IF(Aanbod!D106&gt;"",IF(AK91&gt;0,Berekening!N91/AI91*AK91,0)," ")</f>
        <v xml:space="preserve"> </v>
      </c>
      <c r="AN91" s="35" t="str">
        <f>IF(Aanbod!D106&gt;"",IF(AK91&gt;0,Berekening!T91/AI91*AK91,0)," ")</f>
        <v xml:space="preserve"> </v>
      </c>
      <c r="AO91" s="33" t="str">
        <f>IF(Aanbod!D106&gt;"",IF(AK91&gt;0,Berekening!AA91/AI91*AK91,0)," ")</f>
        <v xml:space="preserve"> </v>
      </c>
      <c r="AX91" s="36"/>
      <c r="AY91" s="5"/>
      <c r="AZ91" s="5" t="str">
        <f>IF(Aanbod!D106&gt;"",IF(EXACT(AK91,0),IF(EXACT(Aanbod!D106, "pA"),Berekening!B91,IF(EXACT(Aanbod!D106, "Gvg-A"),Berekening!B91,IF(EXACT(Aanbod!D106, "Gvg"),Berekening!B91,0))),0)," ")</f>
        <v xml:space="preserve"> </v>
      </c>
      <c r="BA91" s="5" t="str">
        <f>IF(Aanbod!D106&gt;"",IF(EXACT(AK91,0),IF(EXACT(Aanbod!D106, "pA"),Aanbod!E106,IF(EXACT(Aanbod!D106, "Gvg-A"),Aanbod!E106,IF(EXACT(Aanbod!D106, "Gvg"),Aanbod!E106,0))),0)," ")</f>
        <v xml:space="preserve"> </v>
      </c>
      <c r="BB91" s="5" t="str">
        <f>IF(Aanbod!D106&gt;"",IF($AZ$203&gt;0,$AY$1/$AZ$203*AZ91,0)," ")</f>
        <v xml:space="preserve"> </v>
      </c>
      <c r="BC91" s="29" t="str">
        <f>IF(Aanbod!D106&gt;"",IF(BA91&gt;0,BB91/BA91," ")," ")</f>
        <v xml:space="preserve"> </v>
      </c>
      <c r="BD91" s="5"/>
      <c r="BE91" s="5"/>
      <c r="BF91" s="5" t="str">
        <f>IF(Aanbod!D106&gt;"",IF(EXACT(AK91,0),IF(EXACT(Aanbod!D106, "pB"),Berekening!B91,IF(EXACT(Aanbod!D106, "Gvg-B"),Berekening!B91,IF(EXACT(Aanbod!D106, "Gvg"),Berekening!B91,0))),0)," ")</f>
        <v xml:space="preserve"> </v>
      </c>
      <c r="BG91" s="5" t="str">
        <f>IF(Aanbod!D106&gt;"",IF(EXACT(AK91,0),IF(EXACT(Aanbod!D106, "pB"),Aanbod!E106,IF(EXACT(Aanbod!D106, "Gvg-B"),Aanbod!E106,IF(EXACT(Aanbod!D106, "Gvg"),Aanbod!E106,0))),0)," ")</f>
        <v xml:space="preserve"> </v>
      </c>
      <c r="BH91" s="9" t="str">
        <f>IF(Aanbod!D106&gt;"",IF($BF$203&gt;0,$BE$1/$BF$203*BF91,0)," ")</f>
        <v xml:space="preserve"> </v>
      </c>
      <c r="BI91" s="10" t="str">
        <f>IF(Aanbod!D106&gt;"",IF(BG91&gt;0,BH91/BG91," ")," ")</f>
        <v xml:space="preserve"> </v>
      </c>
      <c r="BJ91" s="26"/>
      <c r="BK91" s="30"/>
      <c r="BL91" s="31" t="str">
        <f>IF(Aanbod!D106&gt;"",IF(EXACT(AK91,0),IF(EXACT(Aanbod!D106, "pA"),Berekening!B91,IF(EXACT(Aanbod!D106, "Gvg"),Berekening!B91,IF(EXACT(Aanbod!D106, "Gvg-A"),Berekening!B91,IF(EXACT(Aanbod!D106, "Gvg-B"),Berekening!B91,0)))),0)," ")</f>
        <v xml:space="preserve"> </v>
      </c>
      <c r="BM91" s="31" t="str">
        <f>IF(Aanbod!D106&gt;"",IF(EXACT(AK91,0),IF(EXACT(Aanbod!D106, "pA"),Aanbod!E106,IF(EXACT(Aanbod!D106, "Gvg"),Aanbod!E106,IF(EXACT(Aanbod!D106, "Gvg-A"),Aanbod!E106,IF(EXACT(Aanbod!D106, "Gvg-B"),Aanbod!E106,0)))),0)," ")</f>
        <v xml:space="preserve"> </v>
      </c>
      <c r="BN91" s="31" t="str">
        <f>IF(Aanbod!D106&gt;"",IF($BL$203&gt;0,$BK$1/$BL$203*BL91,0)," ")</f>
        <v xml:space="preserve"> </v>
      </c>
      <c r="BO91" s="29" t="str">
        <f>IF(Aanbod!D106&gt;"",IF(BM91&gt;0,BN91/BM91," ")," ")</f>
        <v xml:space="preserve"> </v>
      </c>
      <c r="BQ91" s="26"/>
      <c r="BR91" s="30"/>
      <c r="BS91" s="31" t="str">
        <f>IF(Aanbod!D106&gt;"",IF(EXACT(AK91,0),IF(EXACT(Aanbod!D106, "pB"),Berekening!B91,IF(EXACT(Aanbod!D106, "Gvg"),Berekening!B91,IF(EXACT(Aanbod!D106, "Gvg-A"),Berekening!B91,IF(EXACT(Aanbod!D106, "Gvg-B"),Berekening!B91,0)))),0)," ")</f>
        <v xml:space="preserve"> </v>
      </c>
      <c r="BT91" s="31" t="str">
        <f>IF(Aanbod!D106&gt;"",IF(EXACT(AK91,0),IF(EXACT(Aanbod!D106, "pB"),Aanbod!E106,IF(EXACT(Aanbod!D106, "Gvg"),Aanbod!E106,IF(EXACT(Aanbod!D106, "Gvg-A"),Aanbod!E106,IF(EXACT(Aanbod!D106, "Gvg-B"),Aanbod!E106,0)))),0)," ")</f>
        <v xml:space="preserve"> </v>
      </c>
      <c r="BU91" s="31" t="str">
        <f>IF(Aanbod!D106&gt;"",IF($BS$203&gt;0,$BR$1/$BS$203*BS91,0)," ")</f>
        <v xml:space="preserve"> </v>
      </c>
      <c r="BV91" s="29" t="str">
        <f>IF(Aanbod!D106&gt;"",IF(BT91&gt;0,BU91/BT91," ")," ")</f>
        <v xml:space="preserve"> </v>
      </c>
      <c r="BX91" s="34" t="str">
        <f>IF(Aanbod!D106&gt;"",AI91-AK91+BB91+BH91+BN91+BU91," ")</f>
        <v xml:space="preserve"> </v>
      </c>
      <c r="BY91" s="35" t="str">
        <f>IF(Aanbod!D106&gt;"",IF((BX91-AF91)&gt;0,0,(BX91-AF91))," ")</f>
        <v xml:space="preserve"> </v>
      </c>
      <c r="BZ91" s="35" t="str">
        <f>IF(Aanbod!D106&gt;"",IF((BX91-AF91)&gt;0,(BX91-AF91),0)," ")</f>
        <v xml:space="preserve"> </v>
      </c>
      <c r="CA91" s="35" t="str">
        <f>IF(Aanbod!D106&gt;"",IF(BZ91&gt;0,(Berekening!H91+BB91)/BX91*BZ91,0)," ")</f>
        <v xml:space="preserve"> </v>
      </c>
      <c r="CB91" s="35" t="str">
        <f>IF(Aanbod!D106&gt;"",IF(BZ91&gt;0,(Berekening!N91+BH91)/BX91*BZ91,0)," ")</f>
        <v xml:space="preserve"> </v>
      </c>
      <c r="CC91" s="35" t="str">
        <f>IF(Aanbod!D106&gt;"",IF(BZ91&gt;0,(Berekening!T91+BN91)/BX91*BZ91,0)," ")</f>
        <v xml:space="preserve"> </v>
      </c>
      <c r="CD91" s="33" t="str">
        <f>IF(Aanbod!D106&gt;"",IF(BZ91&gt;0,Berekening!AA91/BX91*BZ91,0)," ")</f>
        <v xml:space="preserve"> </v>
      </c>
      <c r="CE91" s="35"/>
      <c r="CM91" s="36"/>
      <c r="CN91" s="5"/>
      <c r="CO91" s="5" t="str">
        <f>IF(Aanbod!D106&gt;"",IF(EXACT(BZ91,0),IF(EXACT(AK91,0),IF(EXACT(AE91, "pA"),AH91,IF(EXACT(AE91, "Gvg-A"),AH91,IF(EXACT(AE91, "Gvg"),AH91,0))),0),0)," ")</f>
        <v xml:space="preserve"> </v>
      </c>
      <c r="CP91" s="5" t="str">
        <f>IF(Aanbod!D106&gt;"",IF(EXACT(BZ91,0),IF(EXACT(AK91,0),IF(EXACT(AE91, "pA"),AF91,IF(EXACT(AE91, "Gvg-A"),AF91,IF(EXACT(AE91, "Gvg"),AF91,0))),0),0)," ")</f>
        <v xml:space="preserve"> </v>
      </c>
      <c r="CQ91" s="5" t="str">
        <f>IF(Aanbod!D106&gt;"",IF($CO$203&gt;0,$CN$1/$CO$203*CO91,0)," ")</f>
        <v xml:space="preserve"> </v>
      </c>
      <c r="CR91" s="29" t="str">
        <f>IF(Aanbod!D106&gt;"",IF(CP91&gt;0,CQ91/CP91," ")," ")</f>
        <v xml:space="preserve"> </v>
      </c>
      <c r="CS91" s="5"/>
      <c r="CT91" s="5"/>
      <c r="CU91" s="5" t="str">
        <f>IF(Aanbod!D106&gt;"",IF(EXACT(BZ91,0),IF(EXACT(AK91,0),IF(EXACT(AE91, "pB"),AH91,IF(EXACT(AE91, "Gvg-B"),AH91,IF(EXACT(AE91, "Gvg"),AH91,0))),0),0)," ")</f>
        <v xml:space="preserve"> </v>
      </c>
      <c r="CV91" s="5" t="str">
        <f>IF(Aanbod!D106&gt;"",IF(EXACT(BZ91,0),IF(EXACT(AK91,0),IF(EXACT(AE91, "pB"),AF91,IF(EXACT(AE91, "Gvg-B"),AF91,IF(EXACT(AE91, "Gvg"),AF91,0))),0),0)," ")</f>
        <v xml:space="preserve"> </v>
      </c>
      <c r="CW91" s="9" t="str">
        <f>IF(Aanbod!D106&gt;"",IF($CU$203&gt;0,$CT$1/$CU$203*CU91,0)," ")</f>
        <v xml:space="preserve"> </v>
      </c>
      <c r="CX91" s="10" t="str">
        <f>IF(Aanbod!D106&gt;"",IF(CV91&gt;0,CW91/CV91," ")," ")</f>
        <v xml:space="preserve"> </v>
      </c>
      <c r="CY91" s="26"/>
      <c r="CZ91" s="30"/>
      <c r="DA91" s="31" t="str">
        <f>IF(Aanbod!D106&gt;"",IF(EXACT(BZ91,0),IF(EXACT(AK91,0),IF(EXACT(AE91, "pA"),AH91,IF(EXACT(AE91, "Gvg"),AH91,IF(EXACT(AE91, "Gvg-A"),AH91,IF(EXACT(AE91, "Gvg-B"),AH91,0)))),0),0)," ")</f>
        <v xml:space="preserve"> </v>
      </c>
      <c r="DB91" s="31" t="str">
        <f>IF(Aanbod!D106&gt;"",IF(EXACT(BZ91,0),IF(EXACT(AK91,0),IF(EXACT(AE91, "pA"),AF91,IF(EXACT(AE91, "Gvg"),AF91,IF(EXACT(AE91, "Gvg-A"),AF91,IF(EXACT(AE91, "Gvg-B"),AF91,0)))),0),0)," ")</f>
        <v xml:space="preserve"> </v>
      </c>
      <c r="DC91" s="31" t="str">
        <f>IF(Aanbod!D106&gt;"",IF($DA$203&gt;0,$CZ$1/$DA$203*DA91,0)," ")</f>
        <v xml:space="preserve"> </v>
      </c>
      <c r="DD91" s="29" t="str">
        <f>IF(Aanbod!D106&gt;"",IF(DB91&gt;0,DC91/DB91," ")," ")</f>
        <v xml:space="preserve"> </v>
      </c>
      <c r="DF91" s="26"/>
      <c r="DG91" s="30"/>
      <c r="DH91" s="31" t="str">
        <f>IF(Aanbod!D106&gt;"",IF(EXACT(BZ91,0),IF(EXACT(AK91,0),IF(EXACT(AE91, "pB"),AH91,IF(EXACT(AE91, "Gvg"),AH91,IF(EXACT(AE91, "Gvg-A"),AH91,IF(EXACT(AE91, "Gvg-B"),AH91,0)))),0),0)," ")</f>
        <v xml:space="preserve"> </v>
      </c>
      <c r="DI91" s="31" t="str">
        <f>IF(Aanbod!D106&gt;"",IF(EXACT(BZ91,0),IF(EXACT(AK91,0),IF(EXACT(AE91, "pB"),AF91,IF(EXACT(AE91, "Gvg"),AF91,IF(EXACT(AE91, "Gvg-A"),AF91,IF(EXACT(AE91, "Gvg-B"),AF91,0)))),0),0)," ")</f>
        <v xml:space="preserve"> </v>
      </c>
      <c r="DJ91" s="31" t="str">
        <f>IF(Aanbod!D106&gt;"",IF($DH$203&gt;0,$DG$1/$DH$203*DH91,0)," ")</f>
        <v xml:space="preserve"> </v>
      </c>
      <c r="DK91" s="29" t="str">
        <f>IF(Aanbod!D106&gt;"",IF(DI91&gt;0,DJ91/DI91," ")," ")</f>
        <v xml:space="preserve"> </v>
      </c>
      <c r="DM91" s="37" t="str">
        <f>IF(Aanbod!D106&gt;"",BX91-BZ91+CQ91+CW91+DC91+DJ91," ")</f>
        <v xml:space="preserve"> </v>
      </c>
      <c r="DN91" s="35" t="str">
        <f>IF(Aanbod!D106&gt;"",IF((DM91-AF91)&gt;0,(DM91-AF91),0)," ")</f>
        <v xml:space="preserve"> </v>
      </c>
      <c r="DO91" s="35" t="str">
        <f>IF(Aanbod!D106&gt;"",IF(DN91&gt;0,(Berekening!H91+BB91+CQ91)/DM91*DN91,0)," ")</f>
        <v xml:space="preserve"> </v>
      </c>
      <c r="DP91" s="35" t="str">
        <f>IF(Aanbod!D106&gt;"",IF(DN91&gt;0,(Berekening!N91+BH91+CW91)/DM91*DN91,0)," ")</f>
        <v xml:space="preserve"> </v>
      </c>
      <c r="DQ91" s="35" t="str">
        <f>IF(Aanbod!D106&gt;"",IF(DN91&gt;0,(Berekening!T91+BN91+DC91)/DM91*DN91,0)," ")</f>
        <v xml:space="preserve"> </v>
      </c>
      <c r="DR91" s="33" t="str">
        <f>IF(Aanbod!D106&gt;"",IF(DN91&gt;0,(Berekening!AA91+BU91+DJ91)/DM91*DN91,0)," ")</f>
        <v xml:space="preserve"> </v>
      </c>
      <c r="DS91" s="35"/>
      <c r="DT91" s="38" t="str">
        <f>IF(Aanbod!D106&gt;"",ROUND((DM91-DN91),2)," ")</f>
        <v xml:space="preserve"> </v>
      </c>
      <c r="DU91" s="38" t="str">
        <f>IF(Aanbod!D106&gt;"",IF(DT91=C91,0.01,DT91),"")</f>
        <v/>
      </c>
      <c r="DV91" s="39" t="str">
        <f>IF(Aanbod!D106&gt;"",RANK(DU91,$DU$2:$DU$201) + COUNTIF($DU$2:DU91,DU91) -1," ")</f>
        <v xml:space="preserve"> </v>
      </c>
      <c r="DW91" s="35" t="str">
        <f>IF(Aanbod!D106&gt;"",IF($DV$203&lt;0,IF(DV91&lt;=ABS($DV$203),0.01,0),IF(DV91&lt;=ABS($DV$203),-0.01,0))," ")</f>
        <v xml:space="preserve"> </v>
      </c>
      <c r="DX91" s="35"/>
      <c r="DY91" s="28" t="str">
        <f>IF(Aanbod!D106&gt;"",DT91+DW91," ")</f>
        <v xml:space="preserve"> </v>
      </c>
    </row>
    <row r="92" spans="1:129" x14ac:dyDescent="0.25">
      <c r="A92" s="26" t="str">
        <f>Aanbod!A107</f>
        <v/>
      </c>
      <c r="B92" s="27" t="str">
        <f>IF(Aanbod!D107&gt;"",IF(EXACT(Aanbod!F107, "Preferent"),Aanbod!E107*2,IF(EXACT(Aanbod!F107, "Concurrent"),Aanbod!E107,0))," ")</f>
        <v xml:space="preserve"> </v>
      </c>
      <c r="C92" s="28" t="str">
        <f>IF(Aanbod!E107&gt;0,Aanbod!E107," ")</f>
        <v xml:space="preserve"> </v>
      </c>
      <c r="D92" s="5"/>
      <c r="E92" s="5"/>
      <c r="F92" s="5" t="str">
        <f>IF(Aanbod!D107&gt;"",IF(EXACT(Aanbod!D107, "pA"),Berekening!B92,IF(EXACT(Aanbod!D107, "Gvg-A"),Berekening!B92,IF(EXACT(Aanbod!D107, "Gvg"),Berekening!B92,0)))," ")</f>
        <v xml:space="preserve"> </v>
      </c>
      <c r="G92" s="5" t="str">
        <f>IF(Aanbod!D107&gt;"",IF(EXACT(Aanbod!D107, "pA"),Aanbod!E107,IF(EXACT(Aanbod!D107, "Gvg-A"),Aanbod!E107,IF(EXACT(Aanbod!D107, "Gvg"),Aanbod!E107,0)))," ")</f>
        <v xml:space="preserve"> </v>
      </c>
      <c r="H92" s="5" t="str">
        <f>IF(Aanbod!D107&gt;"",IF($F$203&gt;0,$E$1/$F$203*F92,0)," ")</f>
        <v xml:space="preserve"> </v>
      </c>
      <c r="I92" s="29" t="str">
        <f>IF(Aanbod!D107&gt;"",IF(G92&gt;0,H92/G92," ")," ")</f>
        <v xml:space="preserve"> </v>
      </c>
      <c r="J92" s="5"/>
      <c r="K92" s="5"/>
      <c r="L92" s="5" t="str">
        <f>IF(Aanbod!D107&gt;"",IF(EXACT(Aanbod!D107, "pB"),Berekening!B92,IF(EXACT(Aanbod!D107, "Gvg-B"),Berekening!B92,IF(EXACT(Aanbod!D107, "Gvg"),Berekening!B92,0)))," ")</f>
        <v xml:space="preserve"> </v>
      </c>
      <c r="M92" s="5" t="str">
        <f>IF(Aanbod!D107&gt;"",IF(EXACT(Aanbod!D107, "pB"),Aanbod!E107,IF(EXACT(Aanbod!D107, "Gvg-B"),Aanbod!E107,IF(EXACT(Aanbod!D107, "Gvg"),Aanbod!E107,0)))," ")</f>
        <v xml:space="preserve"> </v>
      </c>
      <c r="N92" s="9" t="str">
        <f>IF(Aanbod!D107&gt;"",IF($L$203&gt;0,$K$1/$L$203*L92,0)," ")</f>
        <v xml:space="preserve"> </v>
      </c>
      <c r="O92" s="10" t="str">
        <f>IF(Aanbod!D107&gt;"",IF(M92&gt;0,N92/M92," ")," ")</f>
        <v xml:space="preserve"> </v>
      </c>
      <c r="P92" s="26"/>
      <c r="Q92" s="30"/>
      <c r="R92" s="31" t="str">
        <f>IF(Aanbod!D107&gt;"",IF(EXACT(Aanbod!D107, "pA"),Berekening!B92,IF(EXACT(Aanbod!D107, "Gvg"),Berekening!B92,IF(EXACT(Aanbod!D107, "Gvg-A"),Berekening!B92,IF(EXACT(Aanbod!D107, "Gvg-B"),Berekening!B92,0))))," ")</f>
        <v xml:space="preserve"> </v>
      </c>
      <c r="S92" s="31" t="str">
        <f>IF(Aanbod!D107&gt;"",IF(EXACT(Aanbod!D107, "pA"),Aanbod!E107,IF(EXACT(Aanbod!D107, "Gvg"),Aanbod!E107,IF(EXACT(Aanbod!D107, "Gvg-A"),Aanbod!E107,IF(EXACT(Aanbod!D107, "Gvg-B"),Aanbod!E107,0))))," ")</f>
        <v xml:space="preserve"> </v>
      </c>
      <c r="T92" s="31" t="str">
        <f>IF(Aanbod!D107&gt;"",IF($R$203&gt;0,$Q$1/$R$203*R92,0)," ")</f>
        <v xml:space="preserve"> </v>
      </c>
      <c r="U92" s="29" t="str">
        <f>IF(Aanbod!D107&gt;"",IF(S92&gt;0,T92/S92," ")," ")</f>
        <v xml:space="preserve"> </v>
      </c>
      <c r="W92" s="26"/>
      <c r="X92" s="30"/>
      <c r="Y92" s="31" t="str">
        <f>IF(Aanbod!D107&gt;"",IF(EXACT(Aanbod!D107, "pB"),Berekening!B92,IF(EXACT(Aanbod!D107, "Gvg"),Berekening!B92,IF(EXACT(Aanbod!D107, "Gvg-A"),Berekening!B92,IF(EXACT(Aanbod!D107, "Gvg-B"),Berekening!B92,0))))," ")</f>
        <v xml:space="preserve"> </v>
      </c>
      <c r="Z92" s="31" t="str">
        <f>IF(Aanbod!D107&gt;"",IF(EXACT(Aanbod!D107, "pB"),Aanbod!E107,IF(EXACT(Aanbod!D107, "Gvg"),Aanbod!E107,IF(EXACT(Aanbod!D107, "Gvg-A"),Aanbod!E107,IF(EXACT(Aanbod!D107, "Gvg-B"),Aanbod!E107,0))))," ")</f>
        <v xml:space="preserve"> </v>
      </c>
      <c r="AA92" s="31" t="str">
        <f>IF(Aanbod!D107&gt;"",IF($Y$203&gt;0,$X$1/$Y$203*Y92,0)," ")</f>
        <v xml:space="preserve"> </v>
      </c>
      <c r="AB92" s="29" t="str">
        <f>IF(Aanbod!D107&gt;"",IF(Z92&gt;0,AA92/Z92," ")," ")</f>
        <v xml:space="preserve"> </v>
      </c>
      <c r="AC92" s="32"/>
      <c r="AD92" s="26" t="str">
        <f>IF(Aanbod!D107&gt;"",ROW(AE92)-1," ")</f>
        <v xml:space="preserve"> </v>
      </c>
      <c r="AE92" t="str">
        <f>IF(Aanbod!D107&gt;"",Aanbod!D107," ")</f>
        <v xml:space="preserve"> </v>
      </c>
      <c r="AF92" s="9" t="str">
        <f>IF(Aanbod!D107&gt;"",Aanbod!E107," ")</f>
        <v xml:space="preserve"> </v>
      </c>
      <c r="AG92" t="str">
        <f>IF(Aanbod!D107&gt;"",Aanbod!F107," ")</f>
        <v xml:space="preserve"> </v>
      </c>
      <c r="AH92" s="33" t="str">
        <f>IF(Aanbod!D107&gt;"",Berekening!B92," ")</f>
        <v xml:space="preserve"> </v>
      </c>
      <c r="AI92" s="34" t="str">
        <f>IF(Aanbod!D107&gt;"",Berekening!H92+Berekening!N92+Berekening!T92+Berekening!AA92," ")</f>
        <v xml:space="preserve"> </v>
      </c>
      <c r="AJ92" s="35" t="str">
        <f>IF(Aanbod!D107&gt;"",IF((AI92-AF92)&gt;0,0,(AI92-AF92))," ")</f>
        <v xml:space="preserve"> </v>
      </c>
      <c r="AK92" s="35" t="str">
        <f>IF(Aanbod!D107&gt;"",IF((AI92-AF92)&gt;0,(AI92-AF92),0)," ")</f>
        <v xml:space="preserve"> </v>
      </c>
      <c r="AL92" s="35" t="str">
        <f>IF(Aanbod!D107&gt;"",IF(AK92&gt;0,Berekening!H92/AI92*AK92,0)," ")</f>
        <v xml:space="preserve"> </v>
      </c>
      <c r="AM92" s="35" t="str">
        <f>IF(Aanbod!D107&gt;"",IF(AK92&gt;0,Berekening!N92/AI92*AK92,0)," ")</f>
        <v xml:space="preserve"> </v>
      </c>
      <c r="AN92" s="35" t="str">
        <f>IF(Aanbod!D107&gt;"",IF(AK92&gt;0,Berekening!T92/AI92*AK92,0)," ")</f>
        <v xml:space="preserve"> </v>
      </c>
      <c r="AO92" s="33" t="str">
        <f>IF(Aanbod!D107&gt;"",IF(AK92&gt;0,Berekening!AA92/AI92*AK92,0)," ")</f>
        <v xml:space="preserve"> </v>
      </c>
      <c r="AX92" s="36"/>
      <c r="AY92" s="5"/>
      <c r="AZ92" s="5" t="str">
        <f>IF(Aanbod!D107&gt;"",IF(EXACT(AK92,0),IF(EXACT(Aanbod!D107, "pA"),Berekening!B92,IF(EXACT(Aanbod!D107, "Gvg-A"),Berekening!B92,IF(EXACT(Aanbod!D107, "Gvg"),Berekening!B92,0))),0)," ")</f>
        <v xml:space="preserve"> </v>
      </c>
      <c r="BA92" s="5" t="str">
        <f>IF(Aanbod!D107&gt;"",IF(EXACT(AK92,0),IF(EXACT(Aanbod!D107, "pA"),Aanbod!E107,IF(EXACT(Aanbod!D107, "Gvg-A"),Aanbod!E107,IF(EXACT(Aanbod!D107, "Gvg"),Aanbod!E107,0))),0)," ")</f>
        <v xml:space="preserve"> </v>
      </c>
      <c r="BB92" s="5" t="str">
        <f>IF(Aanbod!D107&gt;"",IF($AZ$203&gt;0,$AY$1/$AZ$203*AZ92,0)," ")</f>
        <v xml:space="preserve"> </v>
      </c>
      <c r="BC92" s="29" t="str">
        <f>IF(Aanbod!D107&gt;"",IF(BA92&gt;0,BB92/BA92," ")," ")</f>
        <v xml:space="preserve"> </v>
      </c>
      <c r="BD92" s="5"/>
      <c r="BE92" s="5"/>
      <c r="BF92" s="5" t="str">
        <f>IF(Aanbod!D107&gt;"",IF(EXACT(AK92,0),IF(EXACT(Aanbod!D107, "pB"),Berekening!B92,IF(EXACT(Aanbod!D107, "Gvg-B"),Berekening!B92,IF(EXACT(Aanbod!D107, "Gvg"),Berekening!B92,0))),0)," ")</f>
        <v xml:space="preserve"> </v>
      </c>
      <c r="BG92" s="5" t="str">
        <f>IF(Aanbod!D107&gt;"",IF(EXACT(AK92,0),IF(EXACT(Aanbod!D107, "pB"),Aanbod!E107,IF(EXACT(Aanbod!D107, "Gvg-B"),Aanbod!E107,IF(EXACT(Aanbod!D107, "Gvg"),Aanbod!E107,0))),0)," ")</f>
        <v xml:space="preserve"> </v>
      </c>
      <c r="BH92" s="9" t="str">
        <f>IF(Aanbod!D107&gt;"",IF($BF$203&gt;0,$BE$1/$BF$203*BF92,0)," ")</f>
        <v xml:space="preserve"> </v>
      </c>
      <c r="BI92" s="10" t="str">
        <f>IF(Aanbod!D107&gt;"",IF(BG92&gt;0,BH92/BG92," ")," ")</f>
        <v xml:space="preserve"> </v>
      </c>
      <c r="BJ92" s="26"/>
      <c r="BK92" s="30"/>
      <c r="BL92" s="31" t="str">
        <f>IF(Aanbod!D107&gt;"",IF(EXACT(AK92,0),IF(EXACT(Aanbod!D107, "pA"),Berekening!B92,IF(EXACT(Aanbod!D107, "Gvg"),Berekening!B92,IF(EXACT(Aanbod!D107, "Gvg-A"),Berekening!B92,IF(EXACT(Aanbod!D107, "Gvg-B"),Berekening!B92,0)))),0)," ")</f>
        <v xml:space="preserve"> </v>
      </c>
      <c r="BM92" s="31" t="str">
        <f>IF(Aanbod!D107&gt;"",IF(EXACT(AK92,0),IF(EXACT(Aanbod!D107, "pA"),Aanbod!E107,IF(EXACT(Aanbod!D107, "Gvg"),Aanbod!E107,IF(EXACT(Aanbod!D107, "Gvg-A"),Aanbod!E107,IF(EXACT(Aanbod!D107, "Gvg-B"),Aanbod!E107,0)))),0)," ")</f>
        <v xml:space="preserve"> </v>
      </c>
      <c r="BN92" s="31" t="str">
        <f>IF(Aanbod!D107&gt;"",IF($BL$203&gt;0,$BK$1/$BL$203*BL92,0)," ")</f>
        <v xml:space="preserve"> </v>
      </c>
      <c r="BO92" s="29" t="str">
        <f>IF(Aanbod!D107&gt;"",IF(BM92&gt;0,BN92/BM92," ")," ")</f>
        <v xml:space="preserve"> </v>
      </c>
      <c r="BQ92" s="26"/>
      <c r="BR92" s="30"/>
      <c r="BS92" s="31" t="str">
        <f>IF(Aanbod!D107&gt;"",IF(EXACT(AK92,0),IF(EXACT(Aanbod!D107, "pB"),Berekening!B92,IF(EXACT(Aanbod!D107, "Gvg"),Berekening!B92,IF(EXACT(Aanbod!D107, "Gvg-A"),Berekening!B92,IF(EXACT(Aanbod!D107, "Gvg-B"),Berekening!B92,0)))),0)," ")</f>
        <v xml:space="preserve"> </v>
      </c>
      <c r="BT92" s="31" t="str">
        <f>IF(Aanbod!D107&gt;"",IF(EXACT(AK92,0),IF(EXACT(Aanbod!D107, "pB"),Aanbod!E107,IF(EXACT(Aanbod!D107, "Gvg"),Aanbod!E107,IF(EXACT(Aanbod!D107, "Gvg-A"),Aanbod!E107,IF(EXACT(Aanbod!D107, "Gvg-B"),Aanbod!E107,0)))),0)," ")</f>
        <v xml:space="preserve"> </v>
      </c>
      <c r="BU92" s="31" t="str">
        <f>IF(Aanbod!D107&gt;"",IF($BS$203&gt;0,$BR$1/$BS$203*BS92,0)," ")</f>
        <v xml:space="preserve"> </v>
      </c>
      <c r="BV92" s="29" t="str">
        <f>IF(Aanbod!D107&gt;"",IF(BT92&gt;0,BU92/BT92," ")," ")</f>
        <v xml:space="preserve"> </v>
      </c>
      <c r="BX92" s="34" t="str">
        <f>IF(Aanbod!D107&gt;"",AI92-AK92+BB92+BH92+BN92+BU92," ")</f>
        <v xml:space="preserve"> </v>
      </c>
      <c r="BY92" s="35" t="str">
        <f>IF(Aanbod!D107&gt;"",IF((BX92-AF92)&gt;0,0,(BX92-AF92))," ")</f>
        <v xml:space="preserve"> </v>
      </c>
      <c r="BZ92" s="35" t="str">
        <f>IF(Aanbod!D107&gt;"",IF((BX92-AF92)&gt;0,(BX92-AF92),0)," ")</f>
        <v xml:space="preserve"> </v>
      </c>
      <c r="CA92" s="35" t="str">
        <f>IF(Aanbod!D107&gt;"",IF(BZ92&gt;0,(Berekening!H92+BB92)/BX92*BZ92,0)," ")</f>
        <v xml:space="preserve"> </v>
      </c>
      <c r="CB92" s="35" t="str">
        <f>IF(Aanbod!D107&gt;"",IF(BZ92&gt;0,(Berekening!N92+BH92)/BX92*BZ92,0)," ")</f>
        <v xml:space="preserve"> </v>
      </c>
      <c r="CC92" s="35" t="str">
        <f>IF(Aanbod!D107&gt;"",IF(BZ92&gt;0,(Berekening!T92+BN92)/BX92*BZ92,0)," ")</f>
        <v xml:space="preserve"> </v>
      </c>
      <c r="CD92" s="33" t="str">
        <f>IF(Aanbod!D107&gt;"",IF(BZ92&gt;0,Berekening!AA92/BX92*BZ92,0)," ")</f>
        <v xml:space="preserve"> </v>
      </c>
      <c r="CE92" s="35"/>
      <c r="CM92" s="36"/>
      <c r="CN92" s="5"/>
      <c r="CO92" s="5" t="str">
        <f>IF(Aanbod!D107&gt;"",IF(EXACT(BZ92,0),IF(EXACT(AK92,0),IF(EXACT(AE92, "pA"),AH92,IF(EXACT(AE92, "Gvg-A"),AH92,IF(EXACT(AE92, "Gvg"),AH92,0))),0),0)," ")</f>
        <v xml:space="preserve"> </v>
      </c>
      <c r="CP92" s="5" t="str">
        <f>IF(Aanbod!D107&gt;"",IF(EXACT(BZ92,0),IF(EXACT(AK92,0),IF(EXACT(AE92, "pA"),AF92,IF(EXACT(AE92, "Gvg-A"),AF92,IF(EXACT(AE92, "Gvg"),AF92,0))),0),0)," ")</f>
        <v xml:space="preserve"> </v>
      </c>
      <c r="CQ92" s="5" t="str">
        <f>IF(Aanbod!D107&gt;"",IF($CO$203&gt;0,$CN$1/$CO$203*CO92,0)," ")</f>
        <v xml:space="preserve"> </v>
      </c>
      <c r="CR92" s="29" t="str">
        <f>IF(Aanbod!D107&gt;"",IF(CP92&gt;0,CQ92/CP92," ")," ")</f>
        <v xml:space="preserve"> </v>
      </c>
      <c r="CS92" s="5"/>
      <c r="CT92" s="5"/>
      <c r="CU92" s="5" t="str">
        <f>IF(Aanbod!D107&gt;"",IF(EXACT(BZ92,0),IF(EXACT(AK92,0),IF(EXACT(AE92, "pB"),AH92,IF(EXACT(AE92, "Gvg-B"),AH92,IF(EXACT(AE92, "Gvg"),AH92,0))),0),0)," ")</f>
        <v xml:space="preserve"> </v>
      </c>
      <c r="CV92" s="5" t="str">
        <f>IF(Aanbod!D107&gt;"",IF(EXACT(BZ92,0),IF(EXACT(AK92,0),IF(EXACT(AE92, "pB"),AF92,IF(EXACT(AE92, "Gvg-B"),AF92,IF(EXACT(AE92, "Gvg"),AF92,0))),0),0)," ")</f>
        <v xml:space="preserve"> </v>
      </c>
      <c r="CW92" s="9" t="str">
        <f>IF(Aanbod!D107&gt;"",IF($CU$203&gt;0,$CT$1/$CU$203*CU92,0)," ")</f>
        <v xml:space="preserve"> </v>
      </c>
      <c r="CX92" s="10" t="str">
        <f>IF(Aanbod!D107&gt;"",IF(CV92&gt;0,CW92/CV92," ")," ")</f>
        <v xml:space="preserve"> </v>
      </c>
      <c r="CY92" s="26"/>
      <c r="CZ92" s="30"/>
      <c r="DA92" s="31" t="str">
        <f>IF(Aanbod!D107&gt;"",IF(EXACT(BZ92,0),IF(EXACT(AK92,0),IF(EXACT(AE92, "pA"),AH92,IF(EXACT(AE92, "Gvg"),AH92,IF(EXACT(AE92, "Gvg-A"),AH92,IF(EXACT(AE92, "Gvg-B"),AH92,0)))),0),0)," ")</f>
        <v xml:space="preserve"> </v>
      </c>
      <c r="DB92" s="31" t="str">
        <f>IF(Aanbod!D107&gt;"",IF(EXACT(BZ92,0),IF(EXACT(AK92,0),IF(EXACT(AE92, "pA"),AF92,IF(EXACT(AE92, "Gvg"),AF92,IF(EXACT(AE92, "Gvg-A"),AF92,IF(EXACT(AE92, "Gvg-B"),AF92,0)))),0),0)," ")</f>
        <v xml:space="preserve"> </v>
      </c>
      <c r="DC92" s="31" t="str">
        <f>IF(Aanbod!D107&gt;"",IF($DA$203&gt;0,$CZ$1/$DA$203*DA92,0)," ")</f>
        <v xml:space="preserve"> </v>
      </c>
      <c r="DD92" s="29" t="str">
        <f>IF(Aanbod!D107&gt;"",IF(DB92&gt;0,DC92/DB92," ")," ")</f>
        <v xml:space="preserve"> </v>
      </c>
      <c r="DF92" s="26"/>
      <c r="DG92" s="30"/>
      <c r="DH92" s="31" t="str">
        <f>IF(Aanbod!D107&gt;"",IF(EXACT(BZ92,0),IF(EXACT(AK92,0),IF(EXACT(AE92, "pB"),AH92,IF(EXACT(AE92, "Gvg"),AH92,IF(EXACT(AE92, "Gvg-A"),AH92,IF(EXACT(AE92, "Gvg-B"),AH92,0)))),0),0)," ")</f>
        <v xml:space="preserve"> </v>
      </c>
      <c r="DI92" s="31" t="str">
        <f>IF(Aanbod!D107&gt;"",IF(EXACT(BZ92,0),IF(EXACT(AK92,0),IF(EXACT(AE92, "pB"),AF92,IF(EXACT(AE92, "Gvg"),AF92,IF(EXACT(AE92, "Gvg-A"),AF92,IF(EXACT(AE92, "Gvg-B"),AF92,0)))),0),0)," ")</f>
        <v xml:space="preserve"> </v>
      </c>
      <c r="DJ92" s="31" t="str">
        <f>IF(Aanbod!D107&gt;"",IF($DH$203&gt;0,$DG$1/$DH$203*DH92,0)," ")</f>
        <v xml:space="preserve"> </v>
      </c>
      <c r="DK92" s="29" t="str">
        <f>IF(Aanbod!D107&gt;"",IF(DI92&gt;0,DJ92/DI92," ")," ")</f>
        <v xml:space="preserve"> </v>
      </c>
      <c r="DM92" s="37" t="str">
        <f>IF(Aanbod!D107&gt;"",BX92-BZ92+CQ92+CW92+DC92+DJ92," ")</f>
        <v xml:space="preserve"> </v>
      </c>
      <c r="DN92" s="35" t="str">
        <f>IF(Aanbod!D107&gt;"",IF((DM92-AF92)&gt;0,(DM92-AF92),0)," ")</f>
        <v xml:space="preserve"> </v>
      </c>
      <c r="DO92" s="35" t="str">
        <f>IF(Aanbod!D107&gt;"",IF(DN92&gt;0,(Berekening!H92+BB92+CQ92)/DM92*DN92,0)," ")</f>
        <v xml:space="preserve"> </v>
      </c>
      <c r="DP92" s="35" t="str">
        <f>IF(Aanbod!D107&gt;"",IF(DN92&gt;0,(Berekening!N92+BH92+CW92)/DM92*DN92,0)," ")</f>
        <v xml:space="preserve"> </v>
      </c>
      <c r="DQ92" s="35" t="str">
        <f>IF(Aanbod!D107&gt;"",IF(DN92&gt;0,(Berekening!T92+BN92+DC92)/DM92*DN92,0)," ")</f>
        <v xml:space="preserve"> </v>
      </c>
      <c r="DR92" s="33" t="str">
        <f>IF(Aanbod!D107&gt;"",IF(DN92&gt;0,(Berekening!AA92+BU92+DJ92)/DM92*DN92,0)," ")</f>
        <v xml:space="preserve"> </v>
      </c>
      <c r="DS92" s="35"/>
      <c r="DT92" s="38" t="str">
        <f>IF(Aanbod!D107&gt;"",ROUND((DM92-DN92),2)," ")</f>
        <v xml:space="preserve"> </v>
      </c>
      <c r="DU92" s="38" t="str">
        <f>IF(Aanbod!D107&gt;"",IF(DT92=C92,0.01,DT92),"")</f>
        <v/>
      </c>
      <c r="DV92" s="39" t="str">
        <f>IF(Aanbod!D107&gt;"",RANK(DU92,$DU$2:$DU$201) + COUNTIF($DU$2:DU92,DU92) -1," ")</f>
        <v xml:space="preserve"> </v>
      </c>
      <c r="DW92" s="35" t="str">
        <f>IF(Aanbod!D107&gt;"",IF($DV$203&lt;0,IF(DV92&lt;=ABS($DV$203),0.01,0),IF(DV92&lt;=ABS($DV$203),-0.01,0))," ")</f>
        <v xml:space="preserve"> </v>
      </c>
      <c r="DX92" s="35"/>
      <c r="DY92" s="28" t="str">
        <f>IF(Aanbod!D107&gt;"",DT92+DW92," ")</f>
        <v xml:space="preserve"> </v>
      </c>
    </row>
    <row r="93" spans="1:129" x14ac:dyDescent="0.25">
      <c r="A93" s="26" t="str">
        <f>Aanbod!A108</f>
        <v/>
      </c>
      <c r="B93" s="27" t="str">
        <f>IF(Aanbod!D108&gt;"",IF(EXACT(Aanbod!F108, "Preferent"),Aanbod!E108*2,IF(EXACT(Aanbod!F108, "Concurrent"),Aanbod!E108,0))," ")</f>
        <v xml:space="preserve"> </v>
      </c>
      <c r="C93" s="28" t="str">
        <f>IF(Aanbod!E108&gt;0,Aanbod!E108," ")</f>
        <v xml:space="preserve"> </v>
      </c>
      <c r="D93" s="5"/>
      <c r="E93" s="5"/>
      <c r="F93" s="5" t="str">
        <f>IF(Aanbod!D108&gt;"",IF(EXACT(Aanbod!D108, "pA"),Berekening!B93,IF(EXACT(Aanbod!D108, "Gvg-A"),Berekening!B93,IF(EXACT(Aanbod!D108, "Gvg"),Berekening!B93,0)))," ")</f>
        <v xml:space="preserve"> </v>
      </c>
      <c r="G93" s="5" t="str">
        <f>IF(Aanbod!D108&gt;"",IF(EXACT(Aanbod!D108, "pA"),Aanbod!E108,IF(EXACT(Aanbod!D108, "Gvg-A"),Aanbod!E108,IF(EXACT(Aanbod!D108, "Gvg"),Aanbod!E108,0)))," ")</f>
        <v xml:space="preserve"> </v>
      </c>
      <c r="H93" s="5" t="str">
        <f>IF(Aanbod!D108&gt;"",IF($F$203&gt;0,$E$1/$F$203*F93,0)," ")</f>
        <v xml:space="preserve"> </v>
      </c>
      <c r="I93" s="29" t="str">
        <f>IF(Aanbod!D108&gt;"",IF(G93&gt;0,H93/G93," ")," ")</f>
        <v xml:space="preserve"> </v>
      </c>
      <c r="J93" s="5"/>
      <c r="K93" s="5"/>
      <c r="L93" s="5" t="str">
        <f>IF(Aanbod!D108&gt;"",IF(EXACT(Aanbod!D108, "pB"),Berekening!B93,IF(EXACT(Aanbod!D108, "Gvg-B"),Berekening!B93,IF(EXACT(Aanbod!D108, "Gvg"),Berekening!B93,0)))," ")</f>
        <v xml:space="preserve"> </v>
      </c>
      <c r="M93" s="5" t="str">
        <f>IF(Aanbod!D108&gt;"",IF(EXACT(Aanbod!D108, "pB"),Aanbod!E108,IF(EXACT(Aanbod!D108, "Gvg-B"),Aanbod!E108,IF(EXACT(Aanbod!D108, "Gvg"),Aanbod!E108,0)))," ")</f>
        <v xml:space="preserve"> </v>
      </c>
      <c r="N93" s="9" t="str">
        <f>IF(Aanbod!D108&gt;"",IF($L$203&gt;0,$K$1/$L$203*L93,0)," ")</f>
        <v xml:space="preserve"> </v>
      </c>
      <c r="O93" s="10" t="str">
        <f>IF(Aanbod!D108&gt;"",IF(M93&gt;0,N93/M93," ")," ")</f>
        <v xml:space="preserve"> </v>
      </c>
      <c r="P93" s="26"/>
      <c r="Q93" s="30"/>
      <c r="R93" s="31" t="str">
        <f>IF(Aanbod!D108&gt;"",IF(EXACT(Aanbod!D108, "pA"),Berekening!B93,IF(EXACT(Aanbod!D108, "Gvg"),Berekening!B93,IF(EXACT(Aanbod!D108, "Gvg-A"),Berekening!B93,IF(EXACT(Aanbod!D108, "Gvg-B"),Berekening!B93,0))))," ")</f>
        <v xml:space="preserve"> </v>
      </c>
      <c r="S93" s="31" t="str">
        <f>IF(Aanbod!D108&gt;"",IF(EXACT(Aanbod!D108, "pA"),Aanbod!E108,IF(EXACT(Aanbod!D108, "Gvg"),Aanbod!E108,IF(EXACT(Aanbod!D108, "Gvg-A"),Aanbod!E108,IF(EXACT(Aanbod!D108, "Gvg-B"),Aanbod!E108,0))))," ")</f>
        <v xml:space="preserve"> </v>
      </c>
      <c r="T93" s="31" t="str">
        <f>IF(Aanbod!D108&gt;"",IF($R$203&gt;0,$Q$1/$R$203*R93,0)," ")</f>
        <v xml:space="preserve"> </v>
      </c>
      <c r="U93" s="29" t="str">
        <f>IF(Aanbod!D108&gt;"",IF(S93&gt;0,T93/S93," ")," ")</f>
        <v xml:space="preserve"> </v>
      </c>
      <c r="W93" s="26"/>
      <c r="X93" s="30"/>
      <c r="Y93" s="31" t="str">
        <f>IF(Aanbod!D108&gt;"",IF(EXACT(Aanbod!D108, "pB"),Berekening!B93,IF(EXACT(Aanbod!D108, "Gvg"),Berekening!B93,IF(EXACT(Aanbod!D108, "Gvg-A"),Berekening!B93,IF(EXACT(Aanbod!D108, "Gvg-B"),Berekening!B93,0))))," ")</f>
        <v xml:space="preserve"> </v>
      </c>
      <c r="Z93" s="31" t="str">
        <f>IF(Aanbod!D108&gt;"",IF(EXACT(Aanbod!D108, "pB"),Aanbod!E108,IF(EXACT(Aanbod!D108, "Gvg"),Aanbod!E108,IF(EXACT(Aanbod!D108, "Gvg-A"),Aanbod!E108,IF(EXACT(Aanbod!D108, "Gvg-B"),Aanbod!E108,0))))," ")</f>
        <v xml:space="preserve"> </v>
      </c>
      <c r="AA93" s="31" t="str">
        <f>IF(Aanbod!D108&gt;"",IF($Y$203&gt;0,$X$1/$Y$203*Y93,0)," ")</f>
        <v xml:space="preserve"> </v>
      </c>
      <c r="AB93" s="29" t="str">
        <f>IF(Aanbod!D108&gt;"",IF(Z93&gt;0,AA93/Z93," ")," ")</f>
        <v xml:space="preserve"> </v>
      </c>
      <c r="AC93" s="32"/>
      <c r="AD93" s="26" t="str">
        <f>IF(Aanbod!D108&gt;"",ROW(AE93)-1," ")</f>
        <v xml:space="preserve"> </v>
      </c>
      <c r="AE93" t="str">
        <f>IF(Aanbod!D108&gt;"",Aanbod!D108," ")</f>
        <v xml:space="preserve"> </v>
      </c>
      <c r="AF93" s="9" t="str">
        <f>IF(Aanbod!D108&gt;"",Aanbod!E108," ")</f>
        <v xml:space="preserve"> </v>
      </c>
      <c r="AG93" t="str">
        <f>IF(Aanbod!D108&gt;"",Aanbod!F108," ")</f>
        <v xml:space="preserve"> </v>
      </c>
      <c r="AH93" s="33" t="str">
        <f>IF(Aanbod!D108&gt;"",Berekening!B93," ")</f>
        <v xml:space="preserve"> </v>
      </c>
      <c r="AI93" s="34" t="str">
        <f>IF(Aanbod!D108&gt;"",Berekening!H93+Berekening!N93+Berekening!T93+Berekening!AA93," ")</f>
        <v xml:space="preserve"> </v>
      </c>
      <c r="AJ93" s="35" t="str">
        <f>IF(Aanbod!D108&gt;"",IF((AI93-AF93)&gt;0,0,(AI93-AF93))," ")</f>
        <v xml:space="preserve"> </v>
      </c>
      <c r="AK93" s="35" t="str">
        <f>IF(Aanbod!D108&gt;"",IF((AI93-AF93)&gt;0,(AI93-AF93),0)," ")</f>
        <v xml:space="preserve"> </v>
      </c>
      <c r="AL93" s="35" t="str">
        <f>IF(Aanbod!D108&gt;"",IF(AK93&gt;0,Berekening!H93/AI93*AK93,0)," ")</f>
        <v xml:space="preserve"> </v>
      </c>
      <c r="AM93" s="35" t="str">
        <f>IF(Aanbod!D108&gt;"",IF(AK93&gt;0,Berekening!N93/AI93*AK93,0)," ")</f>
        <v xml:space="preserve"> </v>
      </c>
      <c r="AN93" s="35" t="str">
        <f>IF(Aanbod!D108&gt;"",IF(AK93&gt;0,Berekening!T93/AI93*AK93,0)," ")</f>
        <v xml:space="preserve"> </v>
      </c>
      <c r="AO93" s="33" t="str">
        <f>IF(Aanbod!D108&gt;"",IF(AK93&gt;0,Berekening!AA93/AI93*AK93,0)," ")</f>
        <v xml:space="preserve"> </v>
      </c>
      <c r="AX93" s="36"/>
      <c r="AY93" s="5"/>
      <c r="AZ93" s="5" t="str">
        <f>IF(Aanbod!D108&gt;"",IF(EXACT(AK93,0),IF(EXACT(Aanbod!D108, "pA"),Berekening!B93,IF(EXACT(Aanbod!D108, "Gvg-A"),Berekening!B93,IF(EXACT(Aanbod!D108, "Gvg"),Berekening!B93,0))),0)," ")</f>
        <v xml:space="preserve"> </v>
      </c>
      <c r="BA93" s="5" t="str">
        <f>IF(Aanbod!D108&gt;"",IF(EXACT(AK93,0),IF(EXACT(Aanbod!D108, "pA"),Aanbod!E108,IF(EXACT(Aanbod!D108, "Gvg-A"),Aanbod!E108,IF(EXACT(Aanbod!D108, "Gvg"),Aanbod!E108,0))),0)," ")</f>
        <v xml:space="preserve"> </v>
      </c>
      <c r="BB93" s="5" t="str">
        <f>IF(Aanbod!D108&gt;"",IF($AZ$203&gt;0,$AY$1/$AZ$203*AZ93,0)," ")</f>
        <v xml:space="preserve"> </v>
      </c>
      <c r="BC93" s="29" t="str">
        <f>IF(Aanbod!D108&gt;"",IF(BA93&gt;0,BB93/BA93," ")," ")</f>
        <v xml:space="preserve"> </v>
      </c>
      <c r="BD93" s="5"/>
      <c r="BE93" s="5"/>
      <c r="BF93" s="5" t="str">
        <f>IF(Aanbod!D108&gt;"",IF(EXACT(AK93,0),IF(EXACT(Aanbod!D108, "pB"),Berekening!B93,IF(EXACT(Aanbod!D108, "Gvg-B"),Berekening!B93,IF(EXACT(Aanbod!D108, "Gvg"),Berekening!B93,0))),0)," ")</f>
        <v xml:space="preserve"> </v>
      </c>
      <c r="BG93" s="5" t="str">
        <f>IF(Aanbod!D108&gt;"",IF(EXACT(AK93,0),IF(EXACT(Aanbod!D108, "pB"),Aanbod!E108,IF(EXACT(Aanbod!D108, "Gvg-B"),Aanbod!E108,IF(EXACT(Aanbod!D108, "Gvg"),Aanbod!E108,0))),0)," ")</f>
        <v xml:space="preserve"> </v>
      </c>
      <c r="BH93" s="9" t="str">
        <f>IF(Aanbod!D108&gt;"",IF($BF$203&gt;0,$BE$1/$BF$203*BF93,0)," ")</f>
        <v xml:space="preserve"> </v>
      </c>
      <c r="BI93" s="10" t="str">
        <f>IF(Aanbod!D108&gt;"",IF(BG93&gt;0,BH93/BG93," ")," ")</f>
        <v xml:space="preserve"> </v>
      </c>
      <c r="BJ93" s="26"/>
      <c r="BK93" s="30"/>
      <c r="BL93" s="31" t="str">
        <f>IF(Aanbod!D108&gt;"",IF(EXACT(AK93,0),IF(EXACT(Aanbod!D108, "pA"),Berekening!B93,IF(EXACT(Aanbod!D108, "Gvg"),Berekening!B93,IF(EXACT(Aanbod!D108, "Gvg-A"),Berekening!B93,IF(EXACT(Aanbod!D108, "Gvg-B"),Berekening!B93,0)))),0)," ")</f>
        <v xml:space="preserve"> </v>
      </c>
      <c r="BM93" s="31" t="str">
        <f>IF(Aanbod!D108&gt;"",IF(EXACT(AK93,0),IF(EXACT(Aanbod!D108, "pA"),Aanbod!E108,IF(EXACT(Aanbod!D108, "Gvg"),Aanbod!E108,IF(EXACT(Aanbod!D108, "Gvg-A"),Aanbod!E108,IF(EXACT(Aanbod!D108, "Gvg-B"),Aanbod!E108,0)))),0)," ")</f>
        <v xml:space="preserve"> </v>
      </c>
      <c r="BN93" s="31" t="str">
        <f>IF(Aanbod!D108&gt;"",IF($BL$203&gt;0,$BK$1/$BL$203*BL93,0)," ")</f>
        <v xml:space="preserve"> </v>
      </c>
      <c r="BO93" s="29" t="str">
        <f>IF(Aanbod!D108&gt;"",IF(BM93&gt;0,BN93/BM93," ")," ")</f>
        <v xml:space="preserve"> </v>
      </c>
      <c r="BQ93" s="26"/>
      <c r="BR93" s="30"/>
      <c r="BS93" s="31" t="str">
        <f>IF(Aanbod!D108&gt;"",IF(EXACT(AK93,0),IF(EXACT(Aanbod!D108, "pB"),Berekening!B93,IF(EXACT(Aanbod!D108, "Gvg"),Berekening!B93,IF(EXACT(Aanbod!D108, "Gvg-A"),Berekening!B93,IF(EXACT(Aanbod!D108, "Gvg-B"),Berekening!B93,0)))),0)," ")</f>
        <v xml:space="preserve"> </v>
      </c>
      <c r="BT93" s="31" t="str">
        <f>IF(Aanbod!D108&gt;"",IF(EXACT(AK93,0),IF(EXACT(Aanbod!D108, "pB"),Aanbod!E108,IF(EXACT(Aanbod!D108, "Gvg"),Aanbod!E108,IF(EXACT(Aanbod!D108, "Gvg-A"),Aanbod!E108,IF(EXACT(Aanbod!D108, "Gvg-B"),Aanbod!E108,0)))),0)," ")</f>
        <v xml:space="preserve"> </v>
      </c>
      <c r="BU93" s="31" t="str">
        <f>IF(Aanbod!D108&gt;"",IF($BS$203&gt;0,$BR$1/$BS$203*BS93,0)," ")</f>
        <v xml:space="preserve"> </v>
      </c>
      <c r="BV93" s="29" t="str">
        <f>IF(Aanbod!D108&gt;"",IF(BT93&gt;0,BU93/BT93," ")," ")</f>
        <v xml:space="preserve"> </v>
      </c>
      <c r="BX93" s="34" t="str">
        <f>IF(Aanbod!D108&gt;"",AI93-AK93+BB93+BH93+BN93+BU93," ")</f>
        <v xml:space="preserve"> </v>
      </c>
      <c r="BY93" s="35" t="str">
        <f>IF(Aanbod!D108&gt;"",IF((BX93-AF93)&gt;0,0,(BX93-AF93))," ")</f>
        <v xml:space="preserve"> </v>
      </c>
      <c r="BZ93" s="35" t="str">
        <f>IF(Aanbod!D108&gt;"",IF((BX93-AF93)&gt;0,(BX93-AF93),0)," ")</f>
        <v xml:space="preserve"> </v>
      </c>
      <c r="CA93" s="35" t="str">
        <f>IF(Aanbod!D108&gt;"",IF(BZ93&gt;0,(Berekening!H93+BB93)/BX93*BZ93,0)," ")</f>
        <v xml:space="preserve"> </v>
      </c>
      <c r="CB93" s="35" t="str">
        <f>IF(Aanbod!D108&gt;"",IF(BZ93&gt;0,(Berekening!N93+BH93)/BX93*BZ93,0)," ")</f>
        <v xml:space="preserve"> </v>
      </c>
      <c r="CC93" s="35" t="str">
        <f>IF(Aanbod!D108&gt;"",IF(BZ93&gt;0,(Berekening!T93+BN93)/BX93*BZ93,0)," ")</f>
        <v xml:space="preserve"> </v>
      </c>
      <c r="CD93" s="33" t="str">
        <f>IF(Aanbod!D108&gt;"",IF(BZ93&gt;0,Berekening!AA93/BX93*BZ93,0)," ")</f>
        <v xml:space="preserve"> </v>
      </c>
      <c r="CE93" s="35"/>
      <c r="CM93" s="36"/>
      <c r="CN93" s="5"/>
      <c r="CO93" s="5" t="str">
        <f>IF(Aanbod!D108&gt;"",IF(EXACT(BZ93,0),IF(EXACT(AK93,0),IF(EXACT(AE93, "pA"),AH93,IF(EXACT(AE93, "Gvg-A"),AH93,IF(EXACT(AE93, "Gvg"),AH93,0))),0),0)," ")</f>
        <v xml:space="preserve"> </v>
      </c>
      <c r="CP93" s="5" t="str">
        <f>IF(Aanbod!D108&gt;"",IF(EXACT(BZ93,0),IF(EXACT(AK93,0),IF(EXACT(AE93, "pA"),AF93,IF(EXACT(AE93, "Gvg-A"),AF93,IF(EXACT(AE93, "Gvg"),AF93,0))),0),0)," ")</f>
        <v xml:space="preserve"> </v>
      </c>
      <c r="CQ93" s="5" t="str">
        <f>IF(Aanbod!D108&gt;"",IF($CO$203&gt;0,$CN$1/$CO$203*CO93,0)," ")</f>
        <v xml:space="preserve"> </v>
      </c>
      <c r="CR93" s="29" t="str">
        <f>IF(Aanbod!D108&gt;"",IF(CP93&gt;0,CQ93/CP93," ")," ")</f>
        <v xml:space="preserve"> </v>
      </c>
      <c r="CS93" s="5"/>
      <c r="CT93" s="5"/>
      <c r="CU93" s="5" t="str">
        <f>IF(Aanbod!D108&gt;"",IF(EXACT(BZ93,0),IF(EXACT(AK93,0),IF(EXACT(AE93, "pB"),AH93,IF(EXACT(AE93, "Gvg-B"),AH93,IF(EXACT(AE93, "Gvg"),AH93,0))),0),0)," ")</f>
        <v xml:space="preserve"> </v>
      </c>
      <c r="CV93" s="5" t="str">
        <f>IF(Aanbod!D108&gt;"",IF(EXACT(BZ93,0),IF(EXACT(AK93,0),IF(EXACT(AE93, "pB"),AF93,IF(EXACT(AE93, "Gvg-B"),AF93,IF(EXACT(AE93, "Gvg"),AF93,0))),0),0)," ")</f>
        <v xml:space="preserve"> </v>
      </c>
      <c r="CW93" s="9" t="str">
        <f>IF(Aanbod!D108&gt;"",IF($CU$203&gt;0,$CT$1/$CU$203*CU93,0)," ")</f>
        <v xml:space="preserve"> </v>
      </c>
      <c r="CX93" s="10" t="str">
        <f>IF(Aanbod!D108&gt;"",IF(CV93&gt;0,CW93/CV93," ")," ")</f>
        <v xml:space="preserve"> </v>
      </c>
      <c r="CY93" s="26"/>
      <c r="CZ93" s="30"/>
      <c r="DA93" s="31" t="str">
        <f>IF(Aanbod!D108&gt;"",IF(EXACT(BZ93,0),IF(EXACT(AK93,0),IF(EXACT(AE93, "pA"),AH93,IF(EXACT(AE93, "Gvg"),AH93,IF(EXACT(AE93, "Gvg-A"),AH93,IF(EXACT(AE93, "Gvg-B"),AH93,0)))),0),0)," ")</f>
        <v xml:space="preserve"> </v>
      </c>
      <c r="DB93" s="31" t="str">
        <f>IF(Aanbod!D108&gt;"",IF(EXACT(BZ93,0),IF(EXACT(AK93,0),IF(EXACT(AE93, "pA"),AF93,IF(EXACT(AE93, "Gvg"),AF93,IF(EXACT(AE93, "Gvg-A"),AF93,IF(EXACT(AE93, "Gvg-B"),AF93,0)))),0),0)," ")</f>
        <v xml:space="preserve"> </v>
      </c>
      <c r="DC93" s="31" t="str">
        <f>IF(Aanbod!D108&gt;"",IF($DA$203&gt;0,$CZ$1/$DA$203*DA93,0)," ")</f>
        <v xml:space="preserve"> </v>
      </c>
      <c r="DD93" s="29" t="str">
        <f>IF(Aanbod!D108&gt;"",IF(DB93&gt;0,DC93/DB93," ")," ")</f>
        <v xml:space="preserve"> </v>
      </c>
      <c r="DF93" s="26"/>
      <c r="DG93" s="30"/>
      <c r="DH93" s="31" t="str">
        <f>IF(Aanbod!D108&gt;"",IF(EXACT(BZ93,0),IF(EXACT(AK93,0),IF(EXACT(AE93, "pB"),AH93,IF(EXACT(AE93, "Gvg"),AH93,IF(EXACT(AE93, "Gvg-A"),AH93,IF(EXACT(AE93, "Gvg-B"),AH93,0)))),0),0)," ")</f>
        <v xml:space="preserve"> </v>
      </c>
      <c r="DI93" s="31" t="str">
        <f>IF(Aanbod!D108&gt;"",IF(EXACT(BZ93,0),IF(EXACT(AK93,0),IF(EXACT(AE93, "pB"),AF93,IF(EXACT(AE93, "Gvg"),AF93,IF(EXACT(AE93, "Gvg-A"),AF93,IF(EXACT(AE93, "Gvg-B"),AF93,0)))),0),0)," ")</f>
        <v xml:space="preserve"> </v>
      </c>
      <c r="DJ93" s="31" t="str">
        <f>IF(Aanbod!D108&gt;"",IF($DH$203&gt;0,$DG$1/$DH$203*DH93,0)," ")</f>
        <v xml:space="preserve"> </v>
      </c>
      <c r="DK93" s="29" t="str">
        <f>IF(Aanbod!D108&gt;"",IF(DI93&gt;0,DJ93/DI93," ")," ")</f>
        <v xml:space="preserve"> </v>
      </c>
      <c r="DM93" s="37" t="str">
        <f>IF(Aanbod!D108&gt;"",BX93-BZ93+CQ93+CW93+DC93+DJ93," ")</f>
        <v xml:space="preserve"> </v>
      </c>
      <c r="DN93" s="35" t="str">
        <f>IF(Aanbod!D108&gt;"",IF((DM93-AF93)&gt;0,(DM93-AF93),0)," ")</f>
        <v xml:space="preserve"> </v>
      </c>
      <c r="DO93" s="35" t="str">
        <f>IF(Aanbod!D108&gt;"",IF(DN93&gt;0,(Berekening!H93+BB93+CQ93)/DM93*DN93,0)," ")</f>
        <v xml:space="preserve"> </v>
      </c>
      <c r="DP93" s="35" t="str">
        <f>IF(Aanbod!D108&gt;"",IF(DN93&gt;0,(Berekening!N93+BH93+CW93)/DM93*DN93,0)," ")</f>
        <v xml:space="preserve"> </v>
      </c>
      <c r="DQ93" s="35" t="str">
        <f>IF(Aanbod!D108&gt;"",IF(DN93&gt;0,(Berekening!T93+BN93+DC93)/DM93*DN93,0)," ")</f>
        <v xml:space="preserve"> </v>
      </c>
      <c r="DR93" s="33" t="str">
        <f>IF(Aanbod!D108&gt;"",IF(DN93&gt;0,(Berekening!AA93+BU93+DJ93)/DM93*DN93,0)," ")</f>
        <v xml:space="preserve"> </v>
      </c>
      <c r="DS93" s="35"/>
      <c r="DT93" s="38" t="str">
        <f>IF(Aanbod!D108&gt;"",ROUND((DM93-DN93),2)," ")</f>
        <v xml:space="preserve"> </v>
      </c>
      <c r="DU93" s="38" t="str">
        <f>IF(Aanbod!D108&gt;"",IF(DT93=C93,0.01,DT93),"")</f>
        <v/>
      </c>
      <c r="DV93" s="39" t="str">
        <f>IF(Aanbod!D108&gt;"",RANK(DU93,$DU$2:$DU$201) + COUNTIF($DU$2:DU93,DU93) -1," ")</f>
        <v xml:space="preserve"> </v>
      </c>
      <c r="DW93" s="35" t="str">
        <f>IF(Aanbod!D108&gt;"",IF($DV$203&lt;0,IF(DV93&lt;=ABS($DV$203),0.01,0),IF(DV93&lt;=ABS($DV$203),-0.01,0))," ")</f>
        <v xml:space="preserve"> </v>
      </c>
      <c r="DX93" s="35"/>
      <c r="DY93" s="28" t="str">
        <f>IF(Aanbod!D108&gt;"",DT93+DW93," ")</f>
        <v xml:space="preserve"> </v>
      </c>
    </row>
    <row r="94" spans="1:129" x14ac:dyDescent="0.25">
      <c r="A94" s="26" t="str">
        <f>Aanbod!A109</f>
        <v/>
      </c>
      <c r="B94" s="27" t="str">
        <f>IF(Aanbod!D109&gt;"",IF(EXACT(Aanbod!F109, "Preferent"),Aanbod!E109*2,IF(EXACT(Aanbod!F109, "Concurrent"),Aanbod!E109,0))," ")</f>
        <v xml:space="preserve"> </v>
      </c>
      <c r="C94" s="28" t="str">
        <f>IF(Aanbod!E109&gt;0,Aanbod!E109," ")</f>
        <v xml:space="preserve"> </v>
      </c>
      <c r="D94" s="5"/>
      <c r="E94" s="5"/>
      <c r="F94" s="5" t="str">
        <f>IF(Aanbod!D109&gt;"",IF(EXACT(Aanbod!D109, "pA"),Berekening!B94,IF(EXACT(Aanbod!D109, "Gvg-A"),Berekening!B94,IF(EXACT(Aanbod!D109, "Gvg"),Berekening!B94,0)))," ")</f>
        <v xml:space="preserve"> </v>
      </c>
      <c r="G94" s="5" t="str">
        <f>IF(Aanbod!D109&gt;"",IF(EXACT(Aanbod!D109, "pA"),Aanbod!E109,IF(EXACT(Aanbod!D109, "Gvg-A"),Aanbod!E109,IF(EXACT(Aanbod!D109, "Gvg"),Aanbod!E109,0)))," ")</f>
        <v xml:space="preserve"> </v>
      </c>
      <c r="H94" s="5" t="str">
        <f>IF(Aanbod!D109&gt;"",IF($F$203&gt;0,$E$1/$F$203*F94,0)," ")</f>
        <v xml:space="preserve"> </v>
      </c>
      <c r="I94" s="29" t="str">
        <f>IF(Aanbod!D109&gt;"",IF(G94&gt;0,H94/G94," ")," ")</f>
        <v xml:space="preserve"> </v>
      </c>
      <c r="J94" s="5"/>
      <c r="K94" s="5"/>
      <c r="L94" s="5" t="str">
        <f>IF(Aanbod!D109&gt;"",IF(EXACT(Aanbod!D109, "pB"),Berekening!B94,IF(EXACT(Aanbod!D109, "Gvg-B"),Berekening!B94,IF(EXACT(Aanbod!D109, "Gvg"),Berekening!B94,0)))," ")</f>
        <v xml:space="preserve"> </v>
      </c>
      <c r="M94" s="5" t="str">
        <f>IF(Aanbod!D109&gt;"",IF(EXACT(Aanbod!D109, "pB"),Aanbod!E109,IF(EXACT(Aanbod!D109, "Gvg-B"),Aanbod!E109,IF(EXACT(Aanbod!D109, "Gvg"),Aanbod!E109,0)))," ")</f>
        <v xml:space="preserve"> </v>
      </c>
      <c r="N94" s="9" t="str">
        <f>IF(Aanbod!D109&gt;"",IF($L$203&gt;0,$K$1/$L$203*L94,0)," ")</f>
        <v xml:space="preserve"> </v>
      </c>
      <c r="O94" s="10" t="str">
        <f>IF(Aanbod!D109&gt;"",IF(M94&gt;0,N94/M94," ")," ")</f>
        <v xml:space="preserve"> </v>
      </c>
      <c r="P94" s="26"/>
      <c r="Q94" s="30"/>
      <c r="R94" s="31" t="str">
        <f>IF(Aanbod!D109&gt;"",IF(EXACT(Aanbod!D109, "pA"),Berekening!B94,IF(EXACT(Aanbod!D109, "Gvg"),Berekening!B94,IF(EXACT(Aanbod!D109, "Gvg-A"),Berekening!B94,IF(EXACT(Aanbod!D109, "Gvg-B"),Berekening!B94,0))))," ")</f>
        <v xml:space="preserve"> </v>
      </c>
      <c r="S94" s="31" t="str">
        <f>IF(Aanbod!D109&gt;"",IF(EXACT(Aanbod!D109, "pA"),Aanbod!E109,IF(EXACT(Aanbod!D109, "Gvg"),Aanbod!E109,IF(EXACT(Aanbod!D109, "Gvg-A"),Aanbod!E109,IF(EXACT(Aanbod!D109, "Gvg-B"),Aanbod!E109,0))))," ")</f>
        <v xml:space="preserve"> </v>
      </c>
      <c r="T94" s="31" t="str">
        <f>IF(Aanbod!D109&gt;"",IF($R$203&gt;0,$Q$1/$R$203*R94,0)," ")</f>
        <v xml:space="preserve"> </v>
      </c>
      <c r="U94" s="29" t="str">
        <f>IF(Aanbod!D109&gt;"",IF(S94&gt;0,T94/S94," ")," ")</f>
        <v xml:space="preserve"> </v>
      </c>
      <c r="W94" s="26"/>
      <c r="X94" s="30"/>
      <c r="Y94" s="31" t="str">
        <f>IF(Aanbod!D109&gt;"",IF(EXACT(Aanbod!D109, "pB"),Berekening!B94,IF(EXACT(Aanbod!D109, "Gvg"),Berekening!B94,IF(EXACT(Aanbod!D109, "Gvg-A"),Berekening!B94,IF(EXACT(Aanbod!D109, "Gvg-B"),Berekening!B94,0))))," ")</f>
        <v xml:space="preserve"> </v>
      </c>
      <c r="Z94" s="31" t="str">
        <f>IF(Aanbod!D109&gt;"",IF(EXACT(Aanbod!D109, "pB"),Aanbod!E109,IF(EXACT(Aanbod!D109, "Gvg"),Aanbod!E109,IF(EXACT(Aanbod!D109, "Gvg-A"),Aanbod!E109,IF(EXACT(Aanbod!D109, "Gvg-B"),Aanbod!E109,0))))," ")</f>
        <v xml:space="preserve"> </v>
      </c>
      <c r="AA94" s="31" t="str">
        <f>IF(Aanbod!D109&gt;"",IF($Y$203&gt;0,$X$1/$Y$203*Y94,0)," ")</f>
        <v xml:space="preserve"> </v>
      </c>
      <c r="AB94" s="29" t="str">
        <f>IF(Aanbod!D109&gt;"",IF(Z94&gt;0,AA94/Z94," ")," ")</f>
        <v xml:space="preserve"> </v>
      </c>
      <c r="AC94" s="32"/>
      <c r="AD94" s="26" t="str">
        <f>IF(Aanbod!D109&gt;"",ROW(AE94)-1," ")</f>
        <v xml:space="preserve"> </v>
      </c>
      <c r="AE94" t="str">
        <f>IF(Aanbod!D109&gt;"",Aanbod!D109," ")</f>
        <v xml:space="preserve"> </v>
      </c>
      <c r="AF94" s="9" t="str">
        <f>IF(Aanbod!D109&gt;"",Aanbod!E109," ")</f>
        <v xml:space="preserve"> </v>
      </c>
      <c r="AG94" t="str">
        <f>IF(Aanbod!D109&gt;"",Aanbod!F109," ")</f>
        <v xml:space="preserve"> </v>
      </c>
      <c r="AH94" s="33" t="str">
        <f>IF(Aanbod!D109&gt;"",Berekening!B94," ")</f>
        <v xml:space="preserve"> </v>
      </c>
      <c r="AI94" s="34" t="str">
        <f>IF(Aanbod!D109&gt;"",Berekening!H94+Berekening!N94+Berekening!T94+Berekening!AA94," ")</f>
        <v xml:space="preserve"> </v>
      </c>
      <c r="AJ94" s="35" t="str">
        <f>IF(Aanbod!D109&gt;"",IF((AI94-AF94)&gt;0,0,(AI94-AF94))," ")</f>
        <v xml:space="preserve"> </v>
      </c>
      <c r="AK94" s="35" t="str">
        <f>IF(Aanbod!D109&gt;"",IF((AI94-AF94)&gt;0,(AI94-AF94),0)," ")</f>
        <v xml:space="preserve"> </v>
      </c>
      <c r="AL94" s="35" t="str">
        <f>IF(Aanbod!D109&gt;"",IF(AK94&gt;0,Berekening!H94/AI94*AK94,0)," ")</f>
        <v xml:space="preserve"> </v>
      </c>
      <c r="AM94" s="35" t="str">
        <f>IF(Aanbod!D109&gt;"",IF(AK94&gt;0,Berekening!N94/AI94*AK94,0)," ")</f>
        <v xml:space="preserve"> </v>
      </c>
      <c r="AN94" s="35" t="str">
        <f>IF(Aanbod!D109&gt;"",IF(AK94&gt;0,Berekening!T94/AI94*AK94,0)," ")</f>
        <v xml:space="preserve"> </v>
      </c>
      <c r="AO94" s="33" t="str">
        <f>IF(Aanbod!D109&gt;"",IF(AK94&gt;0,Berekening!AA94/AI94*AK94,0)," ")</f>
        <v xml:space="preserve"> </v>
      </c>
      <c r="AX94" s="36"/>
      <c r="AY94" s="5"/>
      <c r="AZ94" s="5" t="str">
        <f>IF(Aanbod!D109&gt;"",IF(EXACT(AK94,0),IF(EXACT(Aanbod!D109, "pA"),Berekening!B94,IF(EXACT(Aanbod!D109, "Gvg-A"),Berekening!B94,IF(EXACT(Aanbod!D109, "Gvg"),Berekening!B94,0))),0)," ")</f>
        <v xml:space="preserve"> </v>
      </c>
      <c r="BA94" s="5" t="str">
        <f>IF(Aanbod!D109&gt;"",IF(EXACT(AK94,0),IF(EXACT(Aanbod!D109, "pA"),Aanbod!E109,IF(EXACT(Aanbod!D109, "Gvg-A"),Aanbod!E109,IF(EXACT(Aanbod!D109, "Gvg"),Aanbod!E109,0))),0)," ")</f>
        <v xml:space="preserve"> </v>
      </c>
      <c r="BB94" s="5" t="str">
        <f>IF(Aanbod!D109&gt;"",IF($AZ$203&gt;0,$AY$1/$AZ$203*AZ94,0)," ")</f>
        <v xml:space="preserve"> </v>
      </c>
      <c r="BC94" s="29" t="str">
        <f>IF(Aanbod!D109&gt;"",IF(BA94&gt;0,BB94/BA94," ")," ")</f>
        <v xml:space="preserve"> </v>
      </c>
      <c r="BD94" s="5"/>
      <c r="BE94" s="5"/>
      <c r="BF94" s="5" t="str">
        <f>IF(Aanbod!D109&gt;"",IF(EXACT(AK94,0),IF(EXACT(Aanbod!D109, "pB"),Berekening!B94,IF(EXACT(Aanbod!D109, "Gvg-B"),Berekening!B94,IF(EXACT(Aanbod!D109, "Gvg"),Berekening!B94,0))),0)," ")</f>
        <v xml:space="preserve"> </v>
      </c>
      <c r="BG94" s="5" t="str">
        <f>IF(Aanbod!D109&gt;"",IF(EXACT(AK94,0),IF(EXACT(Aanbod!D109, "pB"),Aanbod!E109,IF(EXACT(Aanbod!D109, "Gvg-B"),Aanbod!E109,IF(EXACT(Aanbod!D109, "Gvg"),Aanbod!E109,0))),0)," ")</f>
        <v xml:space="preserve"> </v>
      </c>
      <c r="BH94" s="9" t="str">
        <f>IF(Aanbod!D109&gt;"",IF($BF$203&gt;0,$BE$1/$BF$203*BF94,0)," ")</f>
        <v xml:space="preserve"> </v>
      </c>
      <c r="BI94" s="10" t="str">
        <f>IF(Aanbod!D109&gt;"",IF(BG94&gt;0,BH94/BG94," ")," ")</f>
        <v xml:space="preserve"> </v>
      </c>
      <c r="BJ94" s="26"/>
      <c r="BK94" s="30"/>
      <c r="BL94" s="31" t="str">
        <f>IF(Aanbod!D109&gt;"",IF(EXACT(AK94,0),IF(EXACT(Aanbod!D109, "pA"),Berekening!B94,IF(EXACT(Aanbod!D109, "Gvg"),Berekening!B94,IF(EXACT(Aanbod!D109, "Gvg-A"),Berekening!B94,IF(EXACT(Aanbod!D109, "Gvg-B"),Berekening!B94,0)))),0)," ")</f>
        <v xml:space="preserve"> </v>
      </c>
      <c r="BM94" s="31" t="str">
        <f>IF(Aanbod!D109&gt;"",IF(EXACT(AK94,0),IF(EXACT(Aanbod!D109, "pA"),Aanbod!E109,IF(EXACT(Aanbod!D109, "Gvg"),Aanbod!E109,IF(EXACT(Aanbod!D109, "Gvg-A"),Aanbod!E109,IF(EXACT(Aanbod!D109, "Gvg-B"),Aanbod!E109,0)))),0)," ")</f>
        <v xml:space="preserve"> </v>
      </c>
      <c r="BN94" s="31" t="str">
        <f>IF(Aanbod!D109&gt;"",IF($BL$203&gt;0,$BK$1/$BL$203*BL94,0)," ")</f>
        <v xml:space="preserve"> </v>
      </c>
      <c r="BO94" s="29" t="str">
        <f>IF(Aanbod!D109&gt;"",IF(BM94&gt;0,BN94/BM94," ")," ")</f>
        <v xml:space="preserve"> </v>
      </c>
      <c r="BQ94" s="26"/>
      <c r="BR94" s="30"/>
      <c r="BS94" s="31" t="str">
        <f>IF(Aanbod!D109&gt;"",IF(EXACT(AK94,0),IF(EXACT(Aanbod!D109, "pB"),Berekening!B94,IF(EXACT(Aanbod!D109, "Gvg"),Berekening!B94,IF(EXACT(Aanbod!D109, "Gvg-A"),Berekening!B94,IF(EXACT(Aanbod!D109, "Gvg-B"),Berekening!B94,0)))),0)," ")</f>
        <v xml:space="preserve"> </v>
      </c>
      <c r="BT94" s="31" t="str">
        <f>IF(Aanbod!D109&gt;"",IF(EXACT(AK94,0),IF(EXACT(Aanbod!D109, "pB"),Aanbod!E109,IF(EXACT(Aanbod!D109, "Gvg"),Aanbod!E109,IF(EXACT(Aanbod!D109, "Gvg-A"),Aanbod!E109,IF(EXACT(Aanbod!D109, "Gvg-B"),Aanbod!E109,0)))),0)," ")</f>
        <v xml:space="preserve"> </v>
      </c>
      <c r="BU94" s="31" t="str">
        <f>IF(Aanbod!D109&gt;"",IF($BS$203&gt;0,$BR$1/$BS$203*BS94,0)," ")</f>
        <v xml:space="preserve"> </v>
      </c>
      <c r="BV94" s="29" t="str">
        <f>IF(Aanbod!D109&gt;"",IF(BT94&gt;0,BU94/BT94," ")," ")</f>
        <v xml:space="preserve"> </v>
      </c>
      <c r="BX94" s="34" t="str">
        <f>IF(Aanbod!D109&gt;"",AI94-AK94+BB94+BH94+BN94+BU94," ")</f>
        <v xml:space="preserve"> </v>
      </c>
      <c r="BY94" s="35" t="str">
        <f>IF(Aanbod!D109&gt;"",IF((BX94-AF94)&gt;0,0,(BX94-AF94))," ")</f>
        <v xml:space="preserve"> </v>
      </c>
      <c r="BZ94" s="35" t="str">
        <f>IF(Aanbod!D109&gt;"",IF((BX94-AF94)&gt;0,(BX94-AF94),0)," ")</f>
        <v xml:space="preserve"> </v>
      </c>
      <c r="CA94" s="35" t="str">
        <f>IF(Aanbod!D109&gt;"",IF(BZ94&gt;0,(Berekening!H94+BB94)/BX94*BZ94,0)," ")</f>
        <v xml:space="preserve"> </v>
      </c>
      <c r="CB94" s="35" t="str">
        <f>IF(Aanbod!D109&gt;"",IF(BZ94&gt;0,(Berekening!N94+BH94)/BX94*BZ94,0)," ")</f>
        <v xml:space="preserve"> </v>
      </c>
      <c r="CC94" s="35" t="str">
        <f>IF(Aanbod!D109&gt;"",IF(BZ94&gt;0,(Berekening!T94+BN94)/BX94*BZ94,0)," ")</f>
        <v xml:space="preserve"> </v>
      </c>
      <c r="CD94" s="33" t="str">
        <f>IF(Aanbod!D109&gt;"",IF(BZ94&gt;0,Berekening!AA94/BX94*BZ94,0)," ")</f>
        <v xml:space="preserve"> </v>
      </c>
      <c r="CE94" s="35"/>
      <c r="CM94" s="36"/>
      <c r="CN94" s="5"/>
      <c r="CO94" s="5" t="str">
        <f>IF(Aanbod!D109&gt;"",IF(EXACT(BZ94,0),IF(EXACT(AK94,0),IF(EXACT(AE94, "pA"),AH94,IF(EXACT(AE94, "Gvg-A"),AH94,IF(EXACT(AE94, "Gvg"),AH94,0))),0),0)," ")</f>
        <v xml:space="preserve"> </v>
      </c>
      <c r="CP94" s="5" t="str">
        <f>IF(Aanbod!D109&gt;"",IF(EXACT(BZ94,0),IF(EXACT(AK94,0),IF(EXACT(AE94, "pA"),AF94,IF(EXACT(AE94, "Gvg-A"),AF94,IF(EXACT(AE94, "Gvg"),AF94,0))),0),0)," ")</f>
        <v xml:space="preserve"> </v>
      </c>
      <c r="CQ94" s="5" t="str">
        <f>IF(Aanbod!D109&gt;"",IF($CO$203&gt;0,$CN$1/$CO$203*CO94,0)," ")</f>
        <v xml:space="preserve"> </v>
      </c>
      <c r="CR94" s="29" t="str">
        <f>IF(Aanbod!D109&gt;"",IF(CP94&gt;0,CQ94/CP94," ")," ")</f>
        <v xml:space="preserve"> </v>
      </c>
      <c r="CS94" s="5"/>
      <c r="CT94" s="5"/>
      <c r="CU94" s="5" t="str">
        <f>IF(Aanbod!D109&gt;"",IF(EXACT(BZ94,0),IF(EXACT(AK94,0),IF(EXACT(AE94, "pB"),AH94,IF(EXACT(AE94, "Gvg-B"),AH94,IF(EXACT(AE94, "Gvg"),AH94,0))),0),0)," ")</f>
        <v xml:space="preserve"> </v>
      </c>
      <c r="CV94" s="5" t="str">
        <f>IF(Aanbod!D109&gt;"",IF(EXACT(BZ94,0),IF(EXACT(AK94,0),IF(EXACT(AE94, "pB"),AF94,IF(EXACT(AE94, "Gvg-B"),AF94,IF(EXACT(AE94, "Gvg"),AF94,0))),0),0)," ")</f>
        <v xml:space="preserve"> </v>
      </c>
      <c r="CW94" s="9" t="str">
        <f>IF(Aanbod!D109&gt;"",IF($CU$203&gt;0,$CT$1/$CU$203*CU94,0)," ")</f>
        <v xml:space="preserve"> </v>
      </c>
      <c r="CX94" s="10" t="str">
        <f>IF(Aanbod!D109&gt;"",IF(CV94&gt;0,CW94/CV94," ")," ")</f>
        <v xml:space="preserve"> </v>
      </c>
      <c r="CY94" s="26"/>
      <c r="CZ94" s="30"/>
      <c r="DA94" s="31" t="str">
        <f>IF(Aanbod!D109&gt;"",IF(EXACT(BZ94,0),IF(EXACT(AK94,0),IF(EXACT(AE94, "pA"),AH94,IF(EXACT(AE94, "Gvg"),AH94,IF(EXACT(AE94, "Gvg-A"),AH94,IF(EXACT(AE94, "Gvg-B"),AH94,0)))),0),0)," ")</f>
        <v xml:space="preserve"> </v>
      </c>
      <c r="DB94" s="31" t="str">
        <f>IF(Aanbod!D109&gt;"",IF(EXACT(BZ94,0),IF(EXACT(AK94,0),IF(EXACT(AE94, "pA"),AF94,IF(EXACT(AE94, "Gvg"),AF94,IF(EXACT(AE94, "Gvg-A"),AF94,IF(EXACT(AE94, "Gvg-B"),AF94,0)))),0),0)," ")</f>
        <v xml:space="preserve"> </v>
      </c>
      <c r="DC94" s="31" t="str">
        <f>IF(Aanbod!D109&gt;"",IF($DA$203&gt;0,$CZ$1/$DA$203*DA94,0)," ")</f>
        <v xml:space="preserve"> </v>
      </c>
      <c r="DD94" s="29" t="str">
        <f>IF(Aanbod!D109&gt;"",IF(DB94&gt;0,DC94/DB94," ")," ")</f>
        <v xml:space="preserve"> </v>
      </c>
      <c r="DF94" s="26"/>
      <c r="DG94" s="30"/>
      <c r="DH94" s="31" t="str">
        <f>IF(Aanbod!D109&gt;"",IF(EXACT(BZ94,0),IF(EXACT(AK94,0),IF(EXACT(AE94, "pB"),AH94,IF(EXACT(AE94, "Gvg"),AH94,IF(EXACT(AE94, "Gvg-A"),AH94,IF(EXACT(AE94, "Gvg-B"),AH94,0)))),0),0)," ")</f>
        <v xml:space="preserve"> </v>
      </c>
      <c r="DI94" s="31" t="str">
        <f>IF(Aanbod!D109&gt;"",IF(EXACT(BZ94,0),IF(EXACT(AK94,0),IF(EXACT(AE94, "pB"),AF94,IF(EXACT(AE94, "Gvg"),AF94,IF(EXACT(AE94, "Gvg-A"),AF94,IF(EXACT(AE94, "Gvg-B"),AF94,0)))),0),0)," ")</f>
        <v xml:space="preserve"> </v>
      </c>
      <c r="DJ94" s="31" t="str">
        <f>IF(Aanbod!D109&gt;"",IF($DH$203&gt;0,$DG$1/$DH$203*DH94,0)," ")</f>
        <v xml:space="preserve"> </v>
      </c>
      <c r="DK94" s="29" t="str">
        <f>IF(Aanbod!D109&gt;"",IF(DI94&gt;0,DJ94/DI94," ")," ")</f>
        <v xml:space="preserve"> </v>
      </c>
      <c r="DM94" s="37" t="str">
        <f>IF(Aanbod!D109&gt;"",BX94-BZ94+CQ94+CW94+DC94+DJ94," ")</f>
        <v xml:space="preserve"> </v>
      </c>
      <c r="DN94" s="35" t="str">
        <f>IF(Aanbod!D109&gt;"",IF((DM94-AF94)&gt;0,(DM94-AF94),0)," ")</f>
        <v xml:space="preserve"> </v>
      </c>
      <c r="DO94" s="35" t="str">
        <f>IF(Aanbod!D109&gt;"",IF(DN94&gt;0,(Berekening!H94+BB94+CQ94)/DM94*DN94,0)," ")</f>
        <v xml:space="preserve"> </v>
      </c>
      <c r="DP94" s="35" t="str">
        <f>IF(Aanbod!D109&gt;"",IF(DN94&gt;0,(Berekening!N94+BH94+CW94)/DM94*DN94,0)," ")</f>
        <v xml:space="preserve"> </v>
      </c>
      <c r="DQ94" s="35" t="str">
        <f>IF(Aanbod!D109&gt;"",IF(DN94&gt;0,(Berekening!T94+BN94+DC94)/DM94*DN94,0)," ")</f>
        <v xml:space="preserve"> </v>
      </c>
      <c r="DR94" s="33" t="str">
        <f>IF(Aanbod!D109&gt;"",IF(DN94&gt;0,(Berekening!AA94+BU94+DJ94)/DM94*DN94,0)," ")</f>
        <v xml:space="preserve"> </v>
      </c>
      <c r="DS94" s="35"/>
      <c r="DT94" s="38" t="str">
        <f>IF(Aanbod!D109&gt;"",ROUND((DM94-DN94),2)," ")</f>
        <v xml:space="preserve"> </v>
      </c>
      <c r="DU94" s="38" t="str">
        <f>IF(Aanbod!D109&gt;"",IF(DT94=C94,0.01,DT94),"")</f>
        <v/>
      </c>
      <c r="DV94" s="39" t="str">
        <f>IF(Aanbod!D109&gt;"",RANK(DU94,$DU$2:$DU$201) + COUNTIF($DU$2:DU94,DU94) -1," ")</f>
        <v xml:space="preserve"> </v>
      </c>
      <c r="DW94" s="35" t="str">
        <f>IF(Aanbod!D109&gt;"",IF($DV$203&lt;0,IF(DV94&lt;=ABS($DV$203),0.01,0),IF(DV94&lt;=ABS($DV$203),-0.01,0))," ")</f>
        <v xml:space="preserve"> </v>
      </c>
      <c r="DX94" s="35"/>
      <c r="DY94" s="28" t="str">
        <f>IF(Aanbod!D109&gt;"",DT94+DW94," ")</f>
        <v xml:space="preserve"> </v>
      </c>
    </row>
    <row r="95" spans="1:129" x14ac:dyDescent="0.25">
      <c r="A95" s="26" t="str">
        <f>Aanbod!A110</f>
        <v/>
      </c>
      <c r="B95" s="27" t="str">
        <f>IF(Aanbod!D110&gt;"",IF(EXACT(Aanbod!F110, "Preferent"),Aanbod!E110*2,IF(EXACT(Aanbod!F110, "Concurrent"),Aanbod!E110,0))," ")</f>
        <v xml:space="preserve"> </v>
      </c>
      <c r="C95" s="28" t="str">
        <f>IF(Aanbod!E110&gt;0,Aanbod!E110," ")</f>
        <v xml:space="preserve"> </v>
      </c>
      <c r="D95" s="5"/>
      <c r="E95" s="5"/>
      <c r="F95" s="5" t="str">
        <f>IF(Aanbod!D110&gt;"",IF(EXACT(Aanbod!D110, "pA"),Berekening!B95,IF(EXACT(Aanbod!D110, "Gvg-A"),Berekening!B95,IF(EXACT(Aanbod!D110, "Gvg"),Berekening!B95,0)))," ")</f>
        <v xml:space="preserve"> </v>
      </c>
      <c r="G95" s="5" t="str">
        <f>IF(Aanbod!D110&gt;"",IF(EXACT(Aanbod!D110, "pA"),Aanbod!E110,IF(EXACT(Aanbod!D110, "Gvg-A"),Aanbod!E110,IF(EXACT(Aanbod!D110, "Gvg"),Aanbod!E110,0)))," ")</f>
        <v xml:space="preserve"> </v>
      </c>
      <c r="H95" s="5" t="str">
        <f>IF(Aanbod!D110&gt;"",IF($F$203&gt;0,$E$1/$F$203*F95,0)," ")</f>
        <v xml:space="preserve"> </v>
      </c>
      <c r="I95" s="29" t="str">
        <f>IF(Aanbod!D110&gt;"",IF(G95&gt;0,H95/G95," ")," ")</f>
        <v xml:space="preserve"> </v>
      </c>
      <c r="J95" s="5"/>
      <c r="K95" s="5"/>
      <c r="L95" s="5" t="str">
        <f>IF(Aanbod!D110&gt;"",IF(EXACT(Aanbod!D110, "pB"),Berekening!B95,IF(EXACT(Aanbod!D110, "Gvg-B"),Berekening!B95,IF(EXACT(Aanbod!D110, "Gvg"),Berekening!B95,0)))," ")</f>
        <v xml:space="preserve"> </v>
      </c>
      <c r="M95" s="5" t="str">
        <f>IF(Aanbod!D110&gt;"",IF(EXACT(Aanbod!D110, "pB"),Aanbod!E110,IF(EXACT(Aanbod!D110, "Gvg-B"),Aanbod!E110,IF(EXACT(Aanbod!D110, "Gvg"),Aanbod!E110,0)))," ")</f>
        <v xml:space="preserve"> </v>
      </c>
      <c r="N95" s="9" t="str">
        <f>IF(Aanbod!D110&gt;"",IF($L$203&gt;0,$K$1/$L$203*L95,0)," ")</f>
        <v xml:space="preserve"> </v>
      </c>
      <c r="O95" s="10" t="str">
        <f>IF(Aanbod!D110&gt;"",IF(M95&gt;0,N95/M95," ")," ")</f>
        <v xml:space="preserve"> </v>
      </c>
      <c r="P95" s="26"/>
      <c r="Q95" s="30"/>
      <c r="R95" s="31" t="str">
        <f>IF(Aanbod!D110&gt;"",IF(EXACT(Aanbod!D110, "pA"),Berekening!B95,IF(EXACT(Aanbod!D110, "Gvg"),Berekening!B95,IF(EXACT(Aanbod!D110, "Gvg-A"),Berekening!B95,IF(EXACT(Aanbod!D110, "Gvg-B"),Berekening!B95,0))))," ")</f>
        <v xml:space="preserve"> </v>
      </c>
      <c r="S95" s="31" t="str">
        <f>IF(Aanbod!D110&gt;"",IF(EXACT(Aanbod!D110, "pA"),Aanbod!E110,IF(EXACT(Aanbod!D110, "Gvg"),Aanbod!E110,IF(EXACT(Aanbod!D110, "Gvg-A"),Aanbod!E110,IF(EXACT(Aanbod!D110, "Gvg-B"),Aanbod!E110,0))))," ")</f>
        <v xml:space="preserve"> </v>
      </c>
      <c r="T95" s="31" t="str">
        <f>IF(Aanbod!D110&gt;"",IF($R$203&gt;0,$Q$1/$R$203*R95,0)," ")</f>
        <v xml:space="preserve"> </v>
      </c>
      <c r="U95" s="29" t="str">
        <f>IF(Aanbod!D110&gt;"",IF(S95&gt;0,T95/S95," ")," ")</f>
        <v xml:space="preserve"> </v>
      </c>
      <c r="W95" s="26"/>
      <c r="X95" s="30"/>
      <c r="Y95" s="31" t="str">
        <f>IF(Aanbod!D110&gt;"",IF(EXACT(Aanbod!D110, "pB"),Berekening!B95,IF(EXACT(Aanbod!D110, "Gvg"),Berekening!B95,IF(EXACT(Aanbod!D110, "Gvg-A"),Berekening!B95,IF(EXACT(Aanbod!D110, "Gvg-B"),Berekening!B95,0))))," ")</f>
        <v xml:space="preserve"> </v>
      </c>
      <c r="Z95" s="31" t="str">
        <f>IF(Aanbod!D110&gt;"",IF(EXACT(Aanbod!D110, "pB"),Aanbod!E110,IF(EXACT(Aanbod!D110, "Gvg"),Aanbod!E110,IF(EXACT(Aanbod!D110, "Gvg-A"),Aanbod!E110,IF(EXACT(Aanbod!D110, "Gvg-B"),Aanbod!E110,0))))," ")</f>
        <v xml:space="preserve"> </v>
      </c>
      <c r="AA95" s="31" t="str">
        <f>IF(Aanbod!D110&gt;"",IF($Y$203&gt;0,$X$1/$Y$203*Y95,0)," ")</f>
        <v xml:space="preserve"> </v>
      </c>
      <c r="AB95" s="29" t="str">
        <f>IF(Aanbod!D110&gt;"",IF(Z95&gt;0,AA95/Z95," ")," ")</f>
        <v xml:space="preserve"> </v>
      </c>
      <c r="AC95" s="32"/>
      <c r="AD95" s="26" t="str">
        <f>IF(Aanbod!D110&gt;"",ROW(AE95)-1," ")</f>
        <v xml:space="preserve"> </v>
      </c>
      <c r="AE95" t="str">
        <f>IF(Aanbod!D110&gt;"",Aanbod!D110," ")</f>
        <v xml:space="preserve"> </v>
      </c>
      <c r="AF95" s="9" t="str">
        <f>IF(Aanbod!D110&gt;"",Aanbod!E110," ")</f>
        <v xml:space="preserve"> </v>
      </c>
      <c r="AG95" t="str">
        <f>IF(Aanbod!D110&gt;"",Aanbod!F110," ")</f>
        <v xml:space="preserve"> </v>
      </c>
      <c r="AH95" s="33" t="str">
        <f>IF(Aanbod!D110&gt;"",Berekening!B95," ")</f>
        <v xml:space="preserve"> </v>
      </c>
      <c r="AI95" s="34" t="str">
        <f>IF(Aanbod!D110&gt;"",Berekening!H95+Berekening!N95+Berekening!T95+Berekening!AA95," ")</f>
        <v xml:space="preserve"> </v>
      </c>
      <c r="AJ95" s="35" t="str">
        <f>IF(Aanbod!D110&gt;"",IF((AI95-AF95)&gt;0,0,(AI95-AF95))," ")</f>
        <v xml:space="preserve"> </v>
      </c>
      <c r="AK95" s="35" t="str">
        <f>IF(Aanbod!D110&gt;"",IF((AI95-AF95)&gt;0,(AI95-AF95),0)," ")</f>
        <v xml:space="preserve"> </v>
      </c>
      <c r="AL95" s="35" t="str">
        <f>IF(Aanbod!D110&gt;"",IF(AK95&gt;0,Berekening!H95/AI95*AK95,0)," ")</f>
        <v xml:space="preserve"> </v>
      </c>
      <c r="AM95" s="35" t="str">
        <f>IF(Aanbod!D110&gt;"",IF(AK95&gt;0,Berekening!N95/AI95*AK95,0)," ")</f>
        <v xml:space="preserve"> </v>
      </c>
      <c r="AN95" s="35" t="str">
        <f>IF(Aanbod!D110&gt;"",IF(AK95&gt;0,Berekening!T95/AI95*AK95,0)," ")</f>
        <v xml:space="preserve"> </v>
      </c>
      <c r="AO95" s="33" t="str">
        <f>IF(Aanbod!D110&gt;"",IF(AK95&gt;0,Berekening!AA95/AI95*AK95,0)," ")</f>
        <v xml:space="preserve"> </v>
      </c>
      <c r="AX95" s="36"/>
      <c r="AY95" s="5"/>
      <c r="AZ95" s="5" t="str">
        <f>IF(Aanbod!D110&gt;"",IF(EXACT(AK95,0),IF(EXACT(Aanbod!D110, "pA"),Berekening!B95,IF(EXACT(Aanbod!D110, "Gvg-A"),Berekening!B95,IF(EXACT(Aanbod!D110, "Gvg"),Berekening!B95,0))),0)," ")</f>
        <v xml:space="preserve"> </v>
      </c>
      <c r="BA95" s="5" t="str">
        <f>IF(Aanbod!D110&gt;"",IF(EXACT(AK95,0),IF(EXACT(Aanbod!D110, "pA"),Aanbod!E110,IF(EXACT(Aanbod!D110, "Gvg-A"),Aanbod!E110,IF(EXACT(Aanbod!D110, "Gvg"),Aanbod!E110,0))),0)," ")</f>
        <v xml:space="preserve"> </v>
      </c>
      <c r="BB95" s="5" t="str">
        <f>IF(Aanbod!D110&gt;"",IF($AZ$203&gt;0,$AY$1/$AZ$203*AZ95,0)," ")</f>
        <v xml:space="preserve"> </v>
      </c>
      <c r="BC95" s="29" t="str">
        <f>IF(Aanbod!D110&gt;"",IF(BA95&gt;0,BB95/BA95," ")," ")</f>
        <v xml:space="preserve"> </v>
      </c>
      <c r="BD95" s="5"/>
      <c r="BE95" s="5"/>
      <c r="BF95" s="5" t="str">
        <f>IF(Aanbod!D110&gt;"",IF(EXACT(AK95,0),IF(EXACT(Aanbod!D110, "pB"),Berekening!B95,IF(EXACT(Aanbod!D110, "Gvg-B"),Berekening!B95,IF(EXACT(Aanbod!D110, "Gvg"),Berekening!B95,0))),0)," ")</f>
        <v xml:space="preserve"> </v>
      </c>
      <c r="BG95" s="5" t="str">
        <f>IF(Aanbod!D110&gt;"",IF(EXACT(AK95,0),IF(EXACT(Aanbod!D110, "pB"),Aanbod!E110,IF(EXACT(Aanbod!D110, "Gvg-B"),Aanbod!E110,IF(EXACT(Aanbod!D110, "Gvg"),Aanbod!E110,0))),0)," ")</f>
        <v xml:space="preserve"> </v>
      </c>
      <c r="BH95" s="9" t="str">
        <f>IF(Aanbod!D110&gt;"",IF($BF$203&gt;0,$BE$1/$BF$203*BF95,0)," ")</f>
        <v xml:space="preserve"> </v>
      </c>
      <c r="BI95" s="10" t="str">
        <f>IF(Aanbod!D110&gt;"",IF(BG95&gt;0,BH95/BG95," ")," ")</f>
        <v xml:space="preserve"> </v>
      </c>
      <c r="BJ95" s="26"/>
      <c r="BK95" s="30"/>
      <c r="BL95" s="31" t="str">
        <f>IF(Aanbod!D110&gt;"",IF(EXACT(AK95,0),IF(EXACT(Aanbod!D110, "pA"),Berekening!B95,IF(EXACT(Aanbod!D110, "Gvg"),Berekening!B95,IF(EXACT(Aanbod!D110, "Gvg-A"),Berekening!B95,IF(EXACT(Aanbod!D110, "Gvg-B"),Berekening!B95,0)))),0)," ")</f>
        <v xml:space="preserve"> </v>
      </c>
      <c r="BM95" s="31" t="str">
        <f>IF(Aanbod!D110&gt;"",IF(EXACT(AK95,0),IF(EXACT(Aanbod!D110, "pA"),Aanbod!E110,IF(EXACT(Aanbod!D110, "Gvg"),Aanbod!E110,IF(EXACT(Aanbod!D110, "Gvg-A"),Aanbod!E110,IF(EXACT(Aanbod!D110, "Gvg-B"),Aanbod!E110,0)))),0)," ")</f>
        <v xml:space="preserve"> </v>
      </c>
      <c r="BN95" s="31" t="str">
        <f>IF(Aanbod!D110&gt;"",IF($BL$203&gt;0,$BK$1/$BL$203*BL95,0)," ")</f>
        <v xml:space="preserve"> </v>
      </c>
      <c r="BO95" s="29" t="str">
        <f>IF(Aanbod!D110&gt;"",IF(BM95&gt;0,BN95/BM95," ")," ")</f>
        <v xml:space="preserve"> </v>
      </c>
      <c r="BQ95" s="26"/>
      <c r="BR95" s="30"/>
      <c r="BS95" s="31" t="str">
        <f>IF(Aanbod!D110&gt;"",IF(EXACT(AK95,0),IF(EXACT(Aanbod!D110, "pB"),Berekening!B95,IF(EXACT(Aanbod!D110, "Gvg"),Berekening!B95,IF(EXACT(Aanbod!D110, "Gvg-A"),Berekening!B95,IF(EXACT(Aanbod!D110, "Gvg-B"),Berekening!B95,0)))),0)," ")</f>
        <v xml:space="preserve"> </v>
      </c>
      <c r="BT95" s="31" t="str">
        <f>IF(Aanbod!D110&gt;"",IF(EXACT(AK95,0),IF(EXACT(Aanbod!D110, "pB"),Aanbod!E110,IF(EXACT(Aanbod!D110, "Gvg"),Aanbod!E110,IF(EXACT(Aanbod!D110, "Gvg-A"),Aanbod!E110,IF(EXACT(Aanbod!D110, "Gvg-B"),Aanbod!E110,0)))),0)," ")</f>
        <v xml:space="preserve"> </v>
      </c>
      <c r="BU95" s="31" t="str">
        <f>IF(Aanbod!D110&gt;"",IF($BS$203&gt;0,$BR$1/$BS$203*BS95,0)," ")</f>
        <v xml:space="preserve"> </v>
      </c>
      <c r="BV95" s="29" t="str">
        <f>IF(Aanbod!D110&gt;"",IF(BT95&gt;0,BU95/BT95," ")," ")</f>
        <v xml:space="preserve"> </v>
      </c>
      <c r="BX95" s="34" t="str">
        <f>IF(Aanbod!D110&gt;"",AI95-AK95+BB95+BH95+BN95+BU95," ")</f>
        <v xml:space="preserve"> </v>
      </c>
      <c r="BY95" s="35" t="str">
        <f>IF(Aanbod!D110&gt;"",IF((BX95-AF95)&gt;0,0,(BX95-AF95))," ")</f>
        <v xml:space="preserve"> </v>
      </c>
      <c r="BZ95" s="35" t="str">
        <f>IF(Aanbod!D110&gt;"",IF((BX95-AF95)&gt;0,(BX95-AF95),0)," ")</f>
        <v xml:space="preserve"> </v>
      </c>
      <c r="CA95" s="35" t="str">
        <f>IF(Aanbod!D110&gt;"",IF(BZ95&gt;0,(Berekening!H95+BB95)/BX95*BZ95,0)," ")</f>
        <v xml:space="preserve"> </v>
      </c>
      <c r="CB95" s="35" t="str">
        <f>IF(Aanbod!D110&gt;"",IF(BZ95&gt;0,(Berekening!N95+BH95)/BX95*BZ95,0)," ")</f>
        <v xml:space="preserve"> </v>
      </c>
      <c r="CC95" s="35" t="str">
        <f>IF(Aanbod!D110&gt;"",IF(BZ95&gt;0,(Berekening!T95+BN95)/BX95*BZ95,0)," ")</f>
        <v xml:space="preserve"> </v>
      </c>
      <c r="CD95" s="33" t="str">
        <f>IF(Aanbod!D110&gt;"",IF(BZ95&gt;0,Berekening!AA95/BX95*BZ95,0)," ")</f>
        <v xml:space="preserve"> </v>
      </c>
      <c r="CE95" s="35"/>
      <c r="CM95" s="36"/>
      <c r="CN95" s="5"/>
      <c r="CO95" s="5" t="str">
        <f>IF(Aanbod!D110&gt;"",IF(EXACT(BZ95,0),IF(EXACT(AK95,0),IF(EXACT(AE95, "pA"),AH95,IF(EXACT(AE95, "Gvg-A"),AH95,IF(EXACT(AE95, "Gvg"),AH95,0))),0),0)," ")</f>
        <v xml:space="preserve"> </v>
      </c>
      <c r="CP95" s="5" t="str">
        <f>IF(Aanbod!D110&gt;"",IF(EXACT(BZ95,0),IF(EXACT(AK95,0),IF(EXACT(AE95, "pA"),AF95,IF(EXACT(AE95, "Gvg-A"),AF95,IF(EXACT(AE95, "Gvg"),AF95,0))),0),0)," ")</f>
        <v xml:space="preserve"> </v>
      </c>
      <c r="CQ95" s="5" t="str">
        <f>IF(Aanbod!D110&gt;"",IF($CO$203&gt;0,$CN$1/$CO$203*CO95,0)," ")</f>
        <v xml:space="preserve"> </v>
      </c>
      <c r="CR95" s="29" t="str">
        <f>IF(Aanbod!D110&gt;"",IF(CP95&gt;0,CQ95/CP95," ")," ")</f>
        <v xml:space="preserve"> </v>
      </c>
      <c r="CS95" s="5"/>
      <c r="CT95" s="5"/>
      <c r="CU95" s="5" t="str">
        <f>IF(Aanbod!D110&gt;"",IF(EXACT(BZ95,0),IF(EXACT(AK95,0),IF(EXACT(AE95, "pB"),AH95,IF(EXACT(AE95, "Gvg-B"),AH95,IF(EXACT(AE95, "Gvg"),AH95,0))),0),0)," ")</f>
        <v xml:space="preserve"> </v>
      </c>
      <c r="CV95" s="5" t="str">
        <f>IF(Aanbod!D110&gt;"",IF(EXACT(BZ95,0),IF(EXACT(AK95,0),IF(EXACT(AE95, "pB"),AF95,IF(EXACT(AE95, "Gvg-B"),AF95,IF(EXACT(AE95, "Gvg"),AF95,0))),0),0)," ")</f>
        <v xml:space="preserve"> </v>
      </c>
      <c r="CW95" s="9" t="str">
        <f>IF(Aanbod!D110&gt;"",IF($CU$203&gt;0,$CT$1/$CU$203*CU95,0)," ")</f>
        <v xml:space="preserve"> </v>
      </c>
      <c r="CX95" s="10" t="str">
        <f>IF(Aanbod!D110&gt;"",IF(CV95&gt;0,CW95/CV95," ")," ")</f>
        <v xml:space="preserve"> </v>
      </c>
      <c r="CY95" s="26"/>
      <c r="CZ95" s="30"/>
      <c r="DA95" s="31" t="str">
        <f>IF(Aanbod!D110&gt;"",IF(EXACT(BZ95,0),IF(EXACT(AK95,0),IF(EXACT(AE95, "pA"),AH95,IF(EXACT(AE95, "Gvg"),AH95,IF(EXACT(AE95, "Gvg-A"),AH95,IF(EXACT(AE95, "Gvg-B"),AH95,0)))),0),0)," ")</f>
        <v xml:space="preserve"> </v>
      </c>
      <c r="DB95" s="31" t="str">
        <f>IF(Aanbod!D110&gt;"",IF(EXACT(BZ95,0),IF(EXACT(AK95,0),IF(EXACT(AE95, "pA"),AF95,IF(EXACT(AE95, "Gvg"),AF95,IF(EXACT(AE95, "Gvg-A"),AF95,IF(EXACT(AE95, "Gvg-B"),AF95,0)))),0),0)," ")</f>
        <v xml:space="preserve"> </v>
      </c>
      <c r="DC95" s="31" t="str">
        <f>IF(Aanbod!D110&gt;"",IF($DA$203&gt;0,$CZ$1/$DA$203*DA95,0)," ")</f>
        <v xml:space="preserve"> </v>
      </c>
      <c r="DD95" s="29" t="str">
        <f>IF(Aanbod!D110&gt;"",IF(DB95&gt;0,DC95/DB95," ")," ")</f>
        <v xml:space="preserve"> </v>
      </c>
      <c r="DF95" s="26"/>
      <c r="DG95" s="30"/>
      <c r="DH95" s="31" t="str">
        <f>IF(Aanbod!D110&gt;"",IF(EXACT(BZ95,0),IF(EXACT(AK95,0),IF(EXACT(AE95, "pB"),AH95,IF(EXACT(AE95, "Gvg"),AH95,IF(EXACT(AE95, "Gvg-A"),AH95,IF(EXACT(AE95, "Gvg-B"),AH95,0)))),0),0)," ")</f>
        <v xml:space="preserve"> </v>
      </c>
      <c r="DI95" s="31" t="str">
        <f>IF(Aanbod!D110&gt;"",IF(EXACT(BZ95,0),IF(EXACT(AK95,0),IF(EXACT(AE95, "pB"),AF95,IF(EXACT(AE95, "Gvg"),AF95,IF(EXACT(AE95, "Gvg-A"),AF95,IF(EXACT(AE95, "Gvg-B"),AF95,0)))),0),0)," ")</f>
        <v xml:space="preserve"> </v>
      </c>
      <c r="DJ95" s="31" t="str">
        <f>IF(Aanbod!D110&gt;"",IF($DH$203&gt;0,$DG$1/$DH$203*DH95,0)," ")</f>
        <v xml:space="preserve"> </v>
      </c>
      <c r="DK95" s="29" t="str">
        <f>IF(Aanbod!D110&gt;"",IF(DI95&gt;0,DJ95/DI95," ")," ")</f>
        <v xml:space="preserve"> </v>
      </c>
      <c r="DM95" s="37" t="str">
        <f>IF(Aanbod!D110&gt;"",BX95-BZ95+CQ95+CW95+DC95+DJ95," ")</f>
        <v xml:space="preserve"> </v>
      </c>
      <c r="DN95" s="35" t="str">
        <f>IF(Aanbod!D110&gt;"",IF((DM95-AF95)&gt;0,(DM95-AF95),0)," ")</f>
        <v xml:space="preserve"> </v>
      </c>
      <c r="DO95" s="35" t="str">
        <f>IF(Aanbod!D110&gt;"",IF(DN95&gt;0,(Berekening!H95+BB95+CQ95)/DM95*DN95,0)," ")</f>
        <v xml:space="preserve"> </v>
      </c>
      <c r="DP95" s="35" t="str">
        <f>IF(Aanbod!D110&gt;"",IF(DN95&gt;0,(Berekening!N95+BH95+CW95)/DM95*DN95,0)," ")</f>
        <v xml:space="preserve"> </v>
      </c>
      <c r="DQ95" s="35" t="str">
        <f>IF(Aanbod!D110&gt;"",IF(DN95&gt;0,(Berekening!T95+BN95+DC95)/DM95*DN95,0)," ")</f>
        <v xml:space="preserve"> </v>
      </c>
      <c r="DR95" s="33" t="str">
        <f>IF(Aanbod!D110&gt;"",IF(DN95&gt;0,(Berekening!AA95+BU95+DJ95)/DM95*DN95,0)," ")</f>
        <v xml:space="preserve"> </v>
      </c>
      <c r="DS95" s="35"/>
      <c r="DT95" s="38" t="str">
        <f>IF(Aanbod!D110&gt;"",ROUND((DM95-DN95),2)," ")</f>
        <v xml:space="preserve"> </v>
      </c>
      <c r="DU95" s="38" t="str">
        <f>IF(Aanbod!D110&gt;"",IF(DT95=C95,0.01,DT95),"")</f>
        <v/>
      </c>
      <c r="DV95" s="39" t="str">
        <f>IF(Aanbod!D110&gt;"",RANK(DU95,$DU$2:$DU$201) + COUNTIF($DU$2:DU95,DU95) -1," ")</f>
        <v xml:space="preserve"> </v>
      </c>
      <c r="DW95" s="35" t="str">
        <f>IF(Aanbod!D110&gt;"",IF($DV$203&lt;0,IF(DV95&lt;=ABS($DV$203),0.01,0),IF(DV95&lt;=ABS($DV$203),-0.01,0))," ")</f>
        <v xml:space="preserve"> </v>
      </c>
      <c r="DX95" s="35"/>
      <c r="DY95" s="28" t="str">
        <f>IF(Aanbod!D110&gt;"",DT95+DW95," ")</f>
        <v xml:space="preserve"> </v>
      </c>
    </row>
    <row r="96" spans="1:129" x14ac:dyDescent="0.25">
      <c r="A96" s="26" t="str">
        <f>Aanbod!A111</f>
        <v/>
      </c>
      <c r="B96" s="27" t="str">
        <f>IF(Aanbod!D111&gt;"",IF(EXACT(Aanbod!F111, "Preferent"),Aanbod!E111*2,IF(EXACT(Aanbod!F111, "Concurrent"),Aanbod!E111,0))," ")</f>
        <v xml:space="preserve"> </v>
      </c>
      <c r="C96" s="28" t="str">
        <f>IF(Aanbod!E111&gt;0,Aanbod!E111," ")</f>
        <v xml:space="preserve"> </v>
      </c>
      <c r="D96" s="5"/>
      <c r="E96" s="5"/>
      <c r="F96" s="5" t="str">
        <f>IF(Aanbod!D111&gt;"",IF(EXACT(Aanbod!D111, "pA"),Berekening!B96,IF(EXACT(Aanbod!D111, "Gvg-A"),Berekening!B96,IF(EXACT(Aanbod!D111, "Gvg"),Berekening!B96,0)))," ")</f>
        <v xml:space="preserve"> </v>
      </c>
      <c r="G96" s="5" t="str">
        <f>IF(Aanbod!D111&gt;"",IF(EXACT(Aanbod!D111, "pA"),Aanbod!E111,IF(EXACT(Aanbod!D111, "Gvg-A"),Aanbod!E111,IF(EXACT(Aanbod!D111, "Gvg"),Aanbod!E111,0)))," ")</f>
        <v xml:space="preserve"> </v>
      </c>
      <c r="H96" s="5" t="str">
        <f>IF(Aanbod!D111&gt;"",IF($F$203&gt;0,$E$1/$F$203*F96,0)," ")</f>
        <v xml:space="preserve"> </v>
      </c>
      <c r="I96" s="29" t="str">
        <f>IF(Aanbod!D111&gt;"",IF(G96&gt;0,H96/G96," ")," ")</f>
        <v xml:space="preserve"> </v>
      </c>
      <c r="J96" s="5"/>
      <c r="K96" s="5"/>
      <c r="L96" s="5" t="str">
        <f>IF(Aanbod!D111&gt;"",IF(EXACT(Aanbod!D111, "pB"),Berekening!B96,IF(EXACT(Aanbod!D111, "Gvg-B"),Berekening!B96,IF(EXACT(Aanbod!D111, "Gvg"),Berekening!B96,0)))," ")</f>
        <v xml:space="preserve"> </v>
      </c>
      <c r="M96" s="5" t="str">
        <f>IF(Aanbod!D111&gt;"",IF(EXACT(Aanbod!D111, "pB"),Aanbod!E111,IF(EXACT(Aanbod!D111, "Gvg-B"),Aanbod!E111,IF(EXACT(Aanbod!D111, "Gvg"),Aanbod!E111,0)))," ")</f>
        <v xml:space="preserve"> </v>
      </c>
      <c r="N96" s="9" t="str">
        <f>IF(Aanbod!D111&gt;"",IF($L$203&gt;0,$K$1/$L$203*L96,0)," ")</f>
        <v xml:space="preserve"> </v>
      </c>
      <c r="O96" s="10" t="str">
        <f>IF(Aanbod!D111&gt;"",IF(M96&gt;0,N96/M96," ")," ")</f>
        <v xml:space="preserve"> </v>
      </c>
      <c r="P96" s="26"/>
      <c r="Q96" s="30"/>
      <c r="R96" s="31" t="str">
        <f>IF(Aanbod!D111&gt;"",IF(EXACT(Aanbod!D111, "pA"),Berekening!B96,IF(EXACT(Aanbod!D111, "Gvg"),Berekening!B96,IF(EXACT(Aanbod!D111, "Gvg-A"),Berekening!B96,IF(EXACT(Aanbod!D111, "Gvg-B"),Berekening!B96,0))))," ")</f>
        <v xml:space="preserve"> </v>
      </c>
      <c r="S96" s="31" t="str">
        <f>IF(Aanbod!D111&gt;"",IF(EXACT(Aanbod!D111, "pA"),Aanbod!E111,IF(EXACT(Aanbod!D111, "Gvg"),Aanbod!E111,IF(EXACT(Aanbod!D111, "Gvg-A"),Aanbod!E111,IF(EXACT(Aanbod!D111, "Gvg-B"),Aanbod!E111,0))))," ")</f>
        <v xml:space="preserve"> </v>
      </c>
      <c r="T96" s="31" t="str">
        <f>IF(Aanbod!D111&gt;"",IF($R$203&gt;0,$Q$1/$R$203*R96,0)," ")</f>
        <v xml:space="preserve"> </v>
      </c>
      <c r="U96" s="29" t="str">
        <f>IF(Aanbod!D111&gt;"",IF(S96&gt;0,T96/S96," ")," ")</f>
        <v xml:space="preserve"> </v>
      </c>
      <c r="W96" s="26"/>
      <c r="X96" s="30"/>
      <c r="Y96" s="31" t="str">
        <f>IF(Aanbod!D111&gt;"",IF(EXACT(Aanbod!D111, "pB"),Berekening!B96,IF(EXACT(Aanbod!D111, "Gvg"),Berekening!B96,IF(EXACT(Aanbod!D111, "Gvg-A"),Berekening!B96,IF(EXACT(Aanbod!D111, "Gvg-B"),Berekening!B96,0))))," ")</f>
        <v xml:space="preserve"> </v>
      </c>
      <c r="Z96" s="31" t="str">
        <f>IF(Aanbod!D111&gt;"",IF(EXACT(Aanbod!D111, "pB"),Aanbod!E111,IF(EXACT(Aanbod!D111, "Gvg"),Aanbod!E111,IF(EXACT(Aanbod!D111, "Gvg-A"),Aanbod!E111,IF(EXACT(Aanbod!D111, "Gvg-B"),Aanbod!E111,0))))," ")</f>
        <v xml:space="preserve"> </v>
      </c>
      <c r="AA96" s="31" t="str">
        <f>IF(Aanbod!D111&gt;"",IF($Y$203&gt;0,$X$1/$Y$203*Y96,0)," ")</f>
        <v xml:space="preserve"> </v>
      </c>
      <c r="AB96" s="29" t="str">
        <f>IF(Aanbod!D111&gt;"",IF(Z96&gt;0,AA96/Z96," ")," ")</f>
        <v xml:space="preserve"> </v>
      </c>
      <c r="AC96" s="32"/>
      <c r="AD96" s="26" t="str">
        <f>IF(Aanbod!D111&gt;"",ROW(AE96)-1," ")</f>
        <v xml:space="preserve"> </v>
      </c>
      <c r="AE96" t="str">
        <f>IF(Aanbod!D111&gt;"",Aanbod!D111," ")</f>
        <v xml:space="preserve"> </v>
      </c>
      <c r="AF96" s="9" t="str">
        <f>IF(Aanbod!D111&gt;"",Aanbod!E111," ")</f>
        <v xml:space="preserve"> </v>
      </c>
      <c r="AG96" t="str">
        <f>IF(Aanbod!D111&gt;"",Aanbod!F111," ")</f>
        <v xml:space="preserve"> </v>
      </c>
      <c r="AH96" s="33" t="str">
        <f>IF(Aanbod!D111&gt;"",Berekening!B96," ")</f>
        <v xml:space="preserve"> </v>
      </c>
      <c r="AI96" s="34" t="str">
        <f>IF(Aanbod!D111&gt;"",Berekening!H96+Berekening!N96+Berekening!T96+Berekening!AA96," ")</f>
        <v xml:space="preserve"> </v>
      </c>
      <c r="AJ96" s="35" t="str">
        <f>IF(Aanbod!D111&gt;"",IF((AI96-AF96)&gt;0,0,(AI96-AF96))," ")</f>
        <v xml:space="preserve"> </v>
      </c>
      <c r="AK96" s="35" t="str">
        <f>IF(Aanbod!D111&gt;"",IF((AI96-AF96)&gt;0,(AI96-AF96),0)," ")</f>
        <v xml:space="preserve"> </v>
      </c>
      <c r="AL96" s="35" t="str">
        <f>IF(Aanbod!D111&gt;"",IF(AK96&gt;0,Berekening!H96/AI96*AK96,0)," ")</f>
        <v xml:space="preserve"> </v>
      </c>
      <c r="AM96" s="35" t="str">
        <f>IF(Aanbod!D111&gt;"",IF(AK96&gt;0,Berekening!N96/AI96*AK96,0)," ")</f>
        <v xml:space="preserve"> </v>
      </c>
      <c r="AN96" s="35" t="str">
        <f>IF(Aanbod!D111&gt;"",IF(AK96&gt;0,Berekening!T96/AI96*AK96,0)," ")</f>
        <v xml:space="preserve"> </v>
      </c>
      <c r="AO96" s="33" t="str">
        <f>IF(Aanbod!D111&gt;"",IF(AK96&gt;0,Berekening!AA96/AI96*AK96,0)," ")</f>
        <v xml:space="preserve"> </v>
      </c>
      <c r="AX96" s="36"/>
      <c r="AY96" s="5"/>
      <c r="AZ96" s="5" t="str">
        <f>IF(Aanbod!D111&gt;"",IF(EXACT(AK96,0),IF(EXACT(Aanbod!D111, "pA"),Berekening!B96,IF(EXACT(Aanbod!D111, "Gvg-A"),Berekening!B96,IF(EXACT(Aanbod!D111, "Gvg"),Berekening!B96,0))),0)," ")</f>
        <v xml:space="preserve"> </v>
      </c>
      <c r="BA96" s="5" t="str">
        <f>IF(Aanbod!D111&gt;"",IF(EXACT(AK96,0),IF(EXACT(Aanbod!D111, "pA"),Aanbod!E111,IF(EXACT(Aanbod!D111, "Gvg-A"),Aanbod!E111,IF(EXACT(Aanbod!D111, "Gvg"),Aanbod!E111,0))),0)," ")</f>
        <v xml:space="preserve"> </v>
      </c>
      <c r="BB96" s="5" t="str">
        <f>IF(Aanbod!D111&gt;"",IF($AZ$203&gt;0,$AY$1/$AZ$203*AZ96,0)," ")</f>
        <v xml:space="preserve"> </v>
      </c>
      <c r="BC96" s="29" t="str">
        <f>IF(Aanbod!D111&gt;"",IF(BA96&gt;0,BB96/BA96," ")," ")</f>
        <v xml:space="preserve"> </v>
      </c>
      <c r="BD96" s="5"/>
      <c r="BE96" s="5"/>
      <c r="BF96" s="5" t="str">
        <f>IF(Aanbod!D111&gt;"",IF(EXACT(AK96,0),IF(EXACT(Aanbod!D111, "pB"),Berekening!B96,IF(EXACT(Aanbod!D111, "Gvg-B"),Berekening!B96,IF(EXACT(Aanbod!D111, "Gvg"),Berekening!B96,0))),0)," ")</f>
        <v xml:space="preserve"> </v>
      </c>
      <c r="BG96" s="5" t="str">
        <f>IF(Aanbod!D111&gt;"",IF(EXACT(AK96,0),IF(EXACT(Aanbod!D111, "pB"),Aanbod!E111,IF(EXACT(Aanbod!D111, "Gvg-B"),Aanbod!E111,IF(EXACT(Aanbod!D111, "Gvg"),Aanbod!E111,0))),0)," ")</f>
        <v xml:space="preserve"> </v>
      </c>
      <c r="BH96" s="9" t="str">
        <f>IF(Aanbod!D111&gt;"",IF($BF$203&gt;0,$BE$1/$BF$203*BF96,0)," ")</f>
        <v xml:space="preserve"> </v>
      </c>
      <c r="BI96" s="10" t="str">
        <f>IF(Aanbod!D111&gt;"",IF(BG96&gt;0,BH96/BG96," ")," ")</f>
        <v xml:space="preserve"> </v>
      </c>
      <c r="BJ96" s="26"/>
      <c r="BK96" s="30"/>
      <c r="BL96" s="31" t="str">
        <f>IF(Aanbod!D111&gt;"",IF(EXACT(AK96,0),IF(EXACT(Aanbod!D111, "pA"),Berekening!B96,IF(EXACT(Aanbod!D111, "Gvg"),Berekening!B96,IF(EXACT(Aanbod!D111, "Gvg-A"),Berekening!B96,IF(EXACT(Aanbod!D111, "Gvg-B"),Berekening!B96,0)))),0)," ")</f>
        <v xml:space="preserve"> </v>
      </c>
      <c r="BM96" s="31" t="str">
        <f>IF(Aanbod!D111&gt;"",IF(EXACT(AK96,0),IF(EXACT(Aanbod!D111, "pA"),Aanbod!E111,IF(EXACT(Aanbod!D111, "Gvg"),Aanbod!E111,IF(EXACT(Aanbod!D111, "Gvg-A"),Aanbod!E111,IF(EXACT(Aanbod!D111, "Gvg-B"),Aanbod!E111,0)))),0)," ")</f>
        <v xml:space="preserve"> </v>
      </c>
      <c r="BN96" s="31" t="str">
        <f>IF(Aanbod!D111&gt;"",IF($BL$203&gt;0,$BK$1/$BL$203*BL96,0)," ")</f>
        <v xml:space="preserve"> </v>
      </c>
      <c r="BO96" s="29" t="str">
        <f>IF(Aanbod!D111&gt;"",IF(BM96&gt;0,BN96/BM96," ")," ")</f>
        <v xml:space="preserve"> </v>
      </c>
      <c r="BQ96" s="26"/>
      <c r="BR96" s="30"/>
      <c r="BS96" s="31" t="str">
        <f>IF(Aanbod!D111&gt;"",IF(EXACT(AK96,0),IF(EXACT(Aanbod!D111, "pB"),Berekening!B96,IF(EXACT(Aanbod!D111, "Gvg"),Berekening!B96,IF(EXACT(Aanbod!D111, "Gvg-A"),Berekening!B96,IF(EXACT(Aanbod!D111, "Gvg-B"),Berekening!B96,0)))),0)," ")</f>
        <v xml:space="preserve"> </v>
      </c>
      <c r="BT96" s="31" t="str">
        <f>IF(Aanbod!D111&gt;"",IF(EXACT(AK96,0),IF(EXACT(Aanbod!D111, "pB"),Aanbod!E111,IF(EXACT(Aanbod!D111, "Gvg"),Aanbod!E111,IF(EXACT(Aanbod!D111, "Gvg-A"),Aanbod!E111,IF(EXACT(Aanbod!D111, "Gvg-B"),Aanbod!E111,0)))),0)," ")</f>
        <v xml:space="preserve"> </v>
      </c>
      <c r="BU96" s="31" t="str">
        <f>IF(Aanbod!D111&gt;"",IF($BS$203&gt;0,$BR$1/$BS$203*BS96,0)," ")</f>
        <v xml:space="preserve"> </v>
      </c>
      <c r="BV96" s="29" t="str">
        <f>IF(Aanbod!D111&gt;"",IF(BT96&gt;0,BU96/BT96," ")," ")</f>
        <v xml:space="preserve"> </v>
      </c>
      <c r="BX96" s="34" t="str">
        <f>IF(Aanbod!D111&gt;"",AI96-AK96+BB96+BH96+BN96+BU96," ")</f>
        <v xml:space="preserve"> </v>
      </c>
      <c r="BY96" s="35" t="str">
        <f>IF(Aanbod!D111&gt;"",IF((BX96-AF96)&gt;0,0,(BX96-AF96))," ")</f>
        <v xml:space="preserve"> </v>
      </c>
      <c r="BZ96" s="35" t="str">
        <f>IF(Aanbod!D111&gt;"",IF((BX96-AF96)&gt;0,(BX96-AF96),0)," ")</f>
        <v xml:space="preserve"> </v>
      </c>
      <c r="CA96" s="35" t="str">
        <f>IF(Aanbod!D111&gt;"",IF(BZ96&gt;0,(Berekening!H96+BB96)/BX96*BZ96,0)," ")</f>
        <v xml:space="preserve"> </v>
      </c>
      <c r="CB96" s="35" t="str">
        <f>IF(Aanbod!D111&gt;"",IF(BZ96&gt;0,(Berekening!N96+BH96)/BX96*BZ96,0)," ")</f>
        <v xml:space="preserve"> </v>
      </c>
      <c r="CC96" s="35" t="str">
        <f>IF(Aanbod!D111&gt;"",IF(BZ96&gt;0,(Berekening!T96+BN96)/BX96*BZ96,0)," ")</f>
        <v xml:space="preserve"> </v>
      </c>
      <c r="CD96" s="33" t="str">
        <f>IF(Aanbod!D111&gt;"",IF(BZ96&gt;0,Berekening!AA96/BX96*BZ96,0)," ")</f>
        <v xml:space="preserve"> </v>
      </c>
      <c r="CE96" s="35"/>
      <c r="CM96" s="36"/>
      <c r="CN96" s="5"/>
      <c r="CO96" s="5" t="str">
        <f>IF(Aanbod!D111&gt;"",IF(EXACT(BZ96,0),IF(EXACT(AK96,0),IF(EXACT(AE96, "pA"),AH96,IF(EXACT(AE96, "Gvg-A"),AH96,IF(EXACT(AE96, "Gvg"),AH96,0))),0),0)," ")</f>
        <v xml:space="preserve"> </v>
      </c>
      <c r="CP96" s="5" t="str">
        <f>IF(Aanbod!D111&gt;"",IF(EXACT(BZ96,0),IF(EXACT(AK96,0),IF(EXACT(AE96, "pA"),AF96,IF(EXACT(AE96, "Gvg-A"),AF96,IF(EXACT(AE96, "Gvg"),AF96,0))),0),0)," ")</f>
        <v xml:space="preserve"> </v>
      </c>
      <c r="CQ96" s="5" t="str">
        <f>IF(Aanbod!D111&gt;"",IF($CO$203&gt;0,$CN$1/$CO$203*CO96,0)," ")</f>
        <v xml:space="preserve"> </v>
      </c>
      <c r="CR96" s="29" t="str">
        <f>IF(Aanbod!D111&gt;"",IF(CP96&gt;0,CQ96/CP96," ")," ")</f>
        <v xml:space="preserve"> </v>
      </c>
      <c r="CS96" s="5"/>
      <c r="CT96" s="5"/>
      <c r="CU96" s="5" t="str">
        <f>IF(Aanbod!D111&gt;"",IF(EXACT(BZ96,0),IF(EXACT(AK96,0),IF(EXACT(AE96, "pB"),AH96,IF(EXACT(AE96, "Gvg-B"),AH96,IF(EXACT(AE96, "Gvg"),AH96,0))),0),0)," ")</f>
        <v xml:space="preserve"> </v>
      </c>
      <c r="CV96" s="5" t="str">
        <f>IF(Aanbod!D111&gt;"",IF(EXACT(BZ96,0),IF(EXACT(AK96,0),IF(EXACT(AE96, "pB"),AF96,IF(EXACT(AE96, "Gvg-B"),AF96,IF(EXACT(AE96, "Gvg"),AF96,0))),0),0)," ")</f>
        <v xml:space="preserve"> </v>
      </c>
      <c r="CW96" s="9" t="str">
        <f>IF(Aanbod!D111&gt;"",IF($CU$203&gt;0,$CT$1/$CU$203*CU96,0)," ")</f>
        <v xml:space="preserve"> </v>
      </c>
      <c r="CX96" s="10" t="str">
        <f>IF(Aanbod!D111&gt;"",IF(CV96&gt;0,CW96/CV96," ")," ")</f>
        <v xml:space="preserve"> </v>
      </c>
      <c r="CY96" s="26"/>
      <c r="CZ96" s="30"/>
      <c r="DA96" s="31" t="str">
        <f>IF(Aanbod!D111&gt;"",IF(EXACT(BZ96,0),IF(EXACT(AK96,0),IF(EXACT(AE96, "pA"),AH96,IF(EXACT(AE96, "Gvg"),AH96,IF(EXACT(AE96, "Gvg-A"),AH96,IF(EXACT(AE96, "Gvg-B"),AH96,0)))),0),0)," ")</f>
        <v xml:space="preserve"> </v>
      </c>
      <c r="DB96" s="31" t="str">
        <f>IF(Aanbod!D111&gt;"",IF(EXACT(BZ96,0),IF(EXACT(AK96,0),IF(EXACT(AE96, "pA"),AF96,IF(EXACT(AE96, "Gvg"),AF96,IF(EXACT(AE96, "Gvg-A"),AF96,IF(EXACT(AE96, "Gvg-B"),AF96,0)))),0),0)," ")</f>
        <v xml:space="preserve"> </v>
      </c>
      <c r="DC96" s="31" t="str">
        <f>IF(Aanbod!D111&gt;"",IF($DA$203&gt;0,$CZ$1/$DA$203*DA96,0)," ")</f>
        <v xml:space="preserve"> </v>
      </c>
      <c r="DD96" s="29" t="str">
        <f>IF(Aanbod!D111&gt;"",IF(DB96&gt;0,DC96/DB96," ")," ")</f>
        <v xml:space="preserve"> </v>
      </c>
      <c r="DF96" s="26"/>
      <c r="DG96" s="30"/>
      <c r="DH96" s="31" t="str">
        <f>IF(Aanbod!D111&gt;"",IF(EXACT(BZ96,0),IF(EXACT(AK96,0),IF(EXACT(AE96, "pB"),AH96,IF(EXACT(AE96, "Gvg"),AH96,IF(EXACT(AE96, "Gvg-A"),AH96,IF(EXACT(AE96, "Gvg-B"),AH96,0)))),0),0)," ")</f>
        <v xml:space="preserve"> </v>
      </c>
      <c r="DI96" s="31" t="str">
        <f>IF(Aanbod!D111&gt;"",IF(EXACT(BZ96,0),IF(EXACT(AK96,0),IF(EXACT(AE96, "pB"),AF96,IF(EXACT(AE96, "Gvg"),AF96,IF(EXACT(AE96, "Gvg-A"),AF96,IF(EXACT(AE96, "Gvg-B"),AF96,0)))),0),0)," ")</f>
        <v xml:space="preserve"> </v>
      </c>
      <c r="DJ96" s="31" t="str">
        <f>IF(Aanbod!D111&gt;"",IF($DH$203&gt;0,$DG$1/$DH$203*DH96,0)," ")</f>
        <v xml:space="preserve"> </v>
      </c>
      <c r="DK96" s="29" t="str">
        <f>IF(Aanbod!D111&gt;"",IF(DI96&gt;0,DJ96/DI96," ")," ")</f>
        <v xml:space="preserve"> </v>
      </c>
      <c r="DM96" s="37" t="str">
        <f>IF(Aanbod!D111&gt;"",BX96-BZ96+CQ96+CW96+DC96+DJ96," ")</f>
        <v xml:space="preserve"> </v>
      </c>
      <c r="DN96" s="35" t="str">
        <f>IF(Aanbod!D111&gt;"",IF((DM96-AF96)&gt;0,(DM96-AF96),0)," ")</f>
        <v xml:space="preserve"> </v>
      </c>
      <c r="DO96" s="35" t="str">
        <f>IF(Aanbod!D111&gt;"",IF(DN96&gt;0,(Berekening!H96+BB96+CQ96)/DM96*DN96,0)," ")</f>
        <v xml:space="preserve"> </v>
      </c>
      <c r="DP96" s="35" t="str">
        <f>IF(Aanbod!D111&gt;"",IF(DN96&gt;0,(Berekening!N96+BH96+CW96)/DM96*DN96,0)," ")</f>
        <v xml:space="preserve"> </v>
      </c>
      <c r="DQ96" s="35" t="str">
        <f>IF(Aanbod!D111&gt;"",IF(DN96&gt;0,(Berekening!T96+BN96+DC96)/DM96*DN96,0)," ")</f>
        <v xml:space="preserve"> </v>
      </c>
      <c r="DR96" s="33" t="str">
        <f>IF(Aanbod!D111&gt;"",IF(DN96&gt;0,(Berekening!AA96+BU96+DJ96)/DM96*DN96,0)," ")</f>
        <v xml:space="preserve"> </v>
      </c>
      <c r="DS96" s="35"/>
      <c r="DT96" s="38" t="str">
        <f>IF(Aanbod!D111&gt;"",ROUND((DM96-DN96),2)," ")</f>
        <v xml:space="preserve"> </v>
      </c>
      <c r="DU96" s="38" t="str">
        <f>IF(Aanbod!D111&gt;"",IF(DT96=C96,0.01,DT96),"")</f>
        <v/>
      </c>
      <c r="DV96" s="39" t="str">
        <f>IF(Aanbod!D111&gt;"",RANK(DU96,$DU$2:$DU$201) + COUNTIF($DU$2:DU96,DU96) -1," ")</f>
        <v xml:space="preserve"> </v>
      </c>
      <c r="DW96" s="35" t="str">
        <f>IF(Aanbod!D111&gt;"",IF($DV$203&lt;0,IF(DV96&lt;=ABS($DV$203),0.01,0),IF(DV96&lt;=ABS($DV$203),-0.01,0))," ")</f>
        <v xml:space="preserve"> </v>
      </c>
      <c r="DX96" s="35"/>
      <c r="DY96" s="28" t="str">
        <f>IF(Aanbod!D111&gt;"",DT96+DW96," ")</f>
        <v xml:space="preserve"> </v>
      </c>
    </row>
    <row r="97" spans="1:129" x14ac:dyDescent="0.25">
      <c r="A97" s="26" t="str">
        <f>Aanbod!A112</f>
        <v/>
      </c>
      <c r="B97" s="27" t="str">
        <f>IF(Aanbod!D112&gt;"",IF(EXACT(Aanbod!F112, "Preferent"),Aanbod!E112*2,IF(EXACT(Aanbod!F112, "Concurrent"),Aanbod!E112,0))," ")</f>
        <v xml:space="preserve"> </v>
      </c>
      <c r="C97" s="28" t="str">
        <f>IF(Aanbod!E112&gt;0,Aanbod!E112," ")</f>
        <v xml:space="preserve"> </v>
      </c>
      <c r="D97" s="5"/>
      <c r="E97" s="5"/>
      <c r="F97" s="5" t="str">
        <f>IF(Aanbod!D112&gt;"",IF(EXACT(Aanbod!D112, "pA"),Berekening!B97,IF(EXACT(Aanbod!D112, "Gvg-A"),Berekening!B97,IF(EXACT(Aanbod!D112, "Gvg"),Berekening!B97,0)))," ")</f>
        <v xml:space="preserve"> </v>
      </c>
      <c r="G97" s="5" t="str">
        <f>IF(Aanbod!D112&gt;"",IF(EXACT(Aanbod!D112, "pA"),Aanbod!E112,IF(EXACT(Aanbod!D112, "Gvg-A"),Aanbod!E112,IF(EXACT(Aanbod!D112, "Gvg"),Aanbod!E112,0)))," ")</f>
        <v xml:space="preserve"> </v>
      </c>
      <c r="H97" s="5" t="str">
        <f>IF(Aanbod!D112&gt;"",IF($F$203&gt;0,$E$1/$F$203*F97,0)," ")</f>
        <v xml:space="preserve"> </v>
      </c>
      <c r="I97" s="29" t="str">
        <f>IF(Aanbod!D112&gt;"",IF(G97&gt;0,H97/G97," ")," ")</f>
        <v xml:space="preserve"> </v>
      </c>
      <c r="J97" s="5"/>
      <c r="K97" s="5"/>
      <c r="L97" s="5" t="str">
        <f>IF(Aanbod!D112&gt;"",IF(EXACT(Aanbod!D112, "pB"),Berekening!B97,IF(EXACT(Aanbod!D112, "Gvg-B"),Berekening!B97,IF(EXACT(Aanbod!D112, "Gvg"),Berekening!B97,0)))," ")</f>
        <v xml:space="preserve"> </v>
      </c>
      <c r="M97" s="5" t="str">
        <f>IF(Aanbod!D112&gt;"",IF(EXACT(Aanbod!D112, "pB"),Aanbod!E112,IF(EXACT(Aanbod!D112, "Gvg-B"),Aanbod!E112,IF(EXACT(Aanbod!D112, "Gvg"),Aanbod!E112,0)))," ")</f>
        <v xml:space="preserve"> </v>
      </c>
      <c r="N97" s="9" t="str">
        <f>IF(Aanbod!D112&gt;"",IF($L$203&gt;0,$K$1/$L$203*L97,0)," ")</f>
        <v xml:space="preserve"> </v>
      </c>
      <c r="O97" s="10" t="str">
        <f>IF(Aanbod!D112&gt;"",IF(M97&gt;0,N97/M97," ")," ")</f>
        <v xml:space="preserve"> </v>
      </c>
      <c r="P97" s="26"/>
      <c r="Q97" s="30"/>
      <c r="R97" s="31" t="str">
        <f>IF(Aanbod!D112&gt;"",IF(EXACT(Aanbod!D112, "pA"),Berekening!B97,IF(EXACT(Aanbod!D112, "Gvg"),Berekening!B97,IF(EXACT(Aanbod!D112, "Gvg-A"),Berekening!B97,IF(EXACT(Aanbod!D112, "Gvg-B"),Berekening!B97,0))))," ")</f>
        <v xml:space="preserve"> </v>
      </c>
      <c r="S97" s="31" t="str">
        <f>IF(Aanbod!D112&gt;"",IF(EXACT(Aanbod!D112, "pA"),Aanbod!E112,IF(EXACT(Aanbod!D112, "Gvg"),Aanbod!E112,IF(EXACT(Aanbod!D112, "Gvg-A"),Aanbod!E112,IF(EXACT(Aanbod!D112, "Gvg-B"),Aanbod!E112,0))))," ")</f>
        <v xml:space="preserve"> </v>
      </c>
      <c r="T97" s="31" t="str">
        <f>IF(Aanbod!D112&gt;"",IF($R$203&gt;0,$Q$1/$R$203*R97,0)," ")</f>
        <v xml:space="preserve"> </v>
      </c>
      <c r="U97" s="29" t="str">
        <f>IF(Aanbod!D112&gt;"",IF(S97&gt;0,T97/S97," ")," ")</f>
        <v xml:space="preserve"> </v>
      </c>
      <c r="W97" s="26"/>
      <c r="X97" s="30"/>
      <c r="Y97" s="31" t="str">
        <f>IF(Aanbod!D112&gt;"",IF(EXACT(Aanbod!D112, "pB"),Berekening!B97,IF(EXACT(Aanbod!D112, "Gvg"),Berekening!B97,IF(EXACT(Aanbod!D112, "Gvg-A"),Berekening!B97,IF(EXACT(Aanbod!D112, "Gvg-B"),Berekening!B97,0))))," ")</f>
        <v xml:space="preserve"> </v>
      </c>
      <c r="Z97" s="31" t="str">
        <f>IF(Aanbod!D112&gt;"",IF(EXACT(Aanbod!D112, "pB"),Aanbod!E112,IF(EXACT(Aanbod!D112, "Gvg"),Aanbod!E112,IF(EXACT(Aanbod!D112, "Gvg-A"),Aanbod!E112,IF(EXACT(Aanbod!D112, "Gvg-B"),Aanbod!E112,0))))," ")</f>
        <v xml:space="preserve"> </v>
      </c>
      <c r="AA97" s="31" t="str">
        <f>IF(Aanbod!D112&gt;"",IF($Y$203&gt;0,$X$1/$Y$203*Y97,0)," ")</f>
        <v xml:space="preserve"> </v>
      </c>
      <c r="AB97" s="29" t="str">
        <f>IF(Aanbod!D112&gt;"",IF(Z97&gt;0,AA97/Z97," ")," ")</f>
        <v xml:space="preserve"> </v>
      </c>
      <c r="AC97" s="32"/>
      <c r="AD97" s="26" t="str">
        <f>IF(Aanbod!D112&gt;"",ROW(AE97)-1," ")</f>
        <v xml:space="preserve"> </v>
      </c>
      <c r="AE97" t="str">
        <f>IF(Aanbod!D112&gt;"",Aanbod!D112," ")</f>
        <v xml:space="preserve"> </v>
      </c>
      <c r="AF97" s="9" t="str">
        <f>IF(Aanbod!D112&gt;"",Aanbod!E112," ")</f>
        <v xml:space="preserve"> </v>
      </c>
      <c r="AG97" t="str">
        <f>IF(Aanbod!D112&gt;"",Aanbod!F112," ")</f>
        <v xml:space="preserve"> </v>
      </c>
      <c r="AH97" s="33" t="str">
        <f>IF(Aanbod!D112&gt;"",Berekening!B97," ")</f>
        <v xml:space="preserve"> </v>
      </c>
      <c r="AI97" s="34" t="str">
        <f>IF(Aanbod!D112&gt;"",Berekening!H97+Berekening!N97+Berekening!T97+Berekening!AA97," ")</f>
        <v xml:space="preserve"> </v>
      </c>
      <c r="AJ97" s="35" t="str">
        <f>IF(Aanbod!D112&gt;"",IF((AI97-AF97)&gt;0,0,(AI97-AF97))," ")</f>
        <v xml:space="preserve"> </v>
      </c>
      <c r="AK97" s="35" t="str">
        <f>IF(Aanbod!D112&gt;"",IF((AI97-AF97)&gt;0,(AI97-AF97),0)," ")</f>
        <v xml:space="preserve"> </v>
      </c>
      <c r="AL97" s="35" t="str">
        <f>IF(Aanbod!D112&gt;"",IF(AK97&gt;0,Berekening!H97/AI97*AK97,0)," ")</f>
        <v xml:space="preserve"> </v>
      </c>
      <c r="AM97" s="35" t="str">
        <f>IF(Aanbod!D112&gt;"",IF(AK97&gt;0,Berekening!N97/AI97*AK97,0)," ")</f>
        <v xml:space="preserve"> </v>
      </c>
      <c r="AN97" s="35" t="str">
        <f>IF(Aanbod!D112&gt;"",IF(AK97&gt;0,Berekening!T97/AI97*AK97,0)," ")</f>
        <v xml:space="preserve"> </v>
      </c>
      <c r="AO97" s="33" t="str">
        <f>IF(Aanbod!D112&gt;"",IF(AK97&gt;0,Berekening!AA97/AI97*AK97,0)," ")</f>
        <v xml:space="preserve"> </v>
      </c>
      <c r="AX97" s="36"/>
      <c r="AY97" s="5"/>
      <c r="AZ97" s="5" t="str">
        <f>IF(Aanbod!D112&gt;"",IF(EXACT(AK97,0),IF(EXACT(Aanbod!D112, "pA"),Berekening!B97,IF(EXACT(Aanbod!D112, "Gvg-A"),Berekening!B97,IF(EXACT(Aanbod!D112, "Gvg"),Berekening!B97,0))),0)," ")</f>
        <v xml:space="preserve"> </v>
      </c>
      <c r="BA97" s="5" t="str">
        <f>IF(Aanbod!D112&gt;"",IF(EXACT(AK97,0),IF(EXACT(Aanbod!D112, "pA"),Aanbod!E112,IF(EXACT(Aanbod!D112, "Gvg-A"),Aanbod!E112,IF(EXACT(Aanbod!D112, "Gvg"),Aanbod!E112,0))),0)," ")</f>
        <v xml:space="preserve"> </v>
      </c>
      <c r="BB97" s="5" t="str">
        <f>IF(Aanbod!D112&gt;"",IF($AZ$203&gt;0,$AY$1/$AZ$203*AZ97,0)," ")</f>
        <v xml:space="preserve"> </v>
      </c>
      <c r="BC97" s="29" t="str">
        <f>IF(Aanbod!D112&gt;"",IF(BA97&gt;0,BB97/BA97," ")," ")</f>
        <v xml:space="preserve"> </v>
      </c>
      <c r="BD97" s="5"/>
      <c r="BE97" s="5"/>
      <c r="BF97" s="5" t="str">
        <f>IF(Aanbod!D112&gt;"",IF(EXACT(AK97,0),IF(EXACT(Aanbod!D112, "pB"),Berekening!B97,IF(EXACT(Aanbod!D112, "Gvg-B"),Berekening!B97,IF(EXACT(Aanbod!D112, "Gvg"),Berekening!B97,0))),0)," ")</f>
        <v xml:space="preserve"> </v>
      </c>
      <c r="BG97" s="5" t="str">
        <f>IF(Aanbod!D112&gt;"",IF(EXACT(AK97,0),IF(EXACT(Aanbod!D112, "pB"),Aanbod!E112,IF(EXACT(Aanbod!D112, "Gvg-B"),Aanbod!E112,IF(EXACT(Aanbod!D112, "Gvg"),Aanbod!E112,0))),0)," ")</f>
        <v xml:space="preserve"> </v>
      </c>
      <c r="BH97" s="9" t="str">
        <f>IF(Aanbod!D112&gt;"",IF($BF$203&gt;0,$BE$1/$BF$203*BF97,0)," ")</f>
        <v xml:space="preserve"> </v>
      </c>
      <c r="BI97" s="10" t="str">
        <f>IF(Aanbod!D112&gt;"",IF(BG97&gt;0,BH97/BG97," ")," ")</f>
        <v xml:space="preserve"> </v>
      </c>
      <c r="BJ97" s="26"/>
      <c r="BK97" s="30"/>
      <c r="BL97" s="31" t="str">
        <f>IF(Aanbod!D112&gt;"",IF(EXACT(AK97,0),IF(EXACT(Aanbod!D112, "pA"),Berekening!B97,IF(EXACT(Aanbod!D112, "Gvg"),Berekening!B97,IF(EXACT(Aanbod!D112, "Gvg-A"),Berekening!B97,IF(EXACT(Aanbod!D112, "Gvg-B"),Berekening!B97,0)))),0)," ")</f>
        <v xml:space="preserve"> </v>
      </c>
      <c r="BM97" s="31" t="str">
        <f>IF(Aanbod!D112&gt;"",IF(EXACT(AK97,0),IF(EXACT(Aanbod!D112, "pA"),Aanbod!E112,IF(EXACT(Aanbod!D112, "Gvg"),Aanbod!E112,IF(EXACT(Aanbod!D112, "Gvg-A"),Aanbod!E112,IF(EXACT(Aanbod!D112, "Gvg-B"),Aanbod!E112,0)))),0)," ")</f>
        <v xml:space="preserve"> </v>
      </c>
      <c r="BN97" s="31" t="str">
        <f>IF(Aanbod!D112&gt;"",IF($BL$203&gt;0,$BK$1/$BL$203*BL97,0)," ")</f>
        <v xml:space="preserve"> </v>
      </c>
      <c r="BO97" s="29" t="str">
        <f>IF(Aanbod!D112&gt;"",IF(BM97&gt;0,BN97/BM97," ")," ")</f>
        <v xml:space="preserve"> </v>
      </c>
      <c r="BQ97" s="26"/>
      <c r="BR97" s="30"/>
      <c r="BS97" s="31" t="str">
        <f>IF(Aanbod!D112&gt;"",IF(EXACT(AK97,0),IF(EXACT(Aanbod!D112, "pB"),Berekening!B97,IF(EXACT(Aanbod!D112, "Gvg"),Berekening!B97,IF(EXACT(Aanbod!D112, "Gvg-A"),Berekening!B97,IF(EXACT(Aanbod!D112, "Gvg-B"),Berekening!B97,0)))),0)," ")</f>
        <v xml:space="preserve"> </v>
      </c>
      <c r="BT97" s="31" t="str">
        <f>IF(Aanbod!D112&gt;"",IF(EXACT(AK97,0),IF(EXACT(Aanbod!D112, "pB"),Aanbod!E112,IF(EXACT(Aanbod!D112, "Gvg"),Aanbod!E112,IF(EXACT(Aanbod!D112, "Gvg-A"),Aanbod!E112,IF(EXACT(Aanbod!D112, "Gvg-B"),Aanbod!E112,0)))),0)," ")</f>
        <v xml:space="preserve"> </v>
      </c>
      <c r="BU97" s="31" t="str">
        <f>IF(Aanbod!D112&gt;"",IF($BS$203&gt;0,$BR$1/$BS$203*BS97,0)," ")</f>
        <v xml:space="preserve"> </v>
      </c>
      <c r="BV97" s="29" t="str">
        <f>IF(Aanbod!D112&gt;"",IF(BT97&gt;0,BU97/BT97," ")," ")</f>
        <v xml:space="preserve"> </v>
      </c>
      <c r="BX97" s="34" t="str">
        <f>IF(Aanbod!D112&gt;"",AI97-AK97+BB97+BH97+BN97+BU97," ")</f>
        <v xml:space="preserve"> </v>
      </c>
      <c r="BY97" s="35" t="str">
        <f>IF(Aanbod!D112&gt;"",IF((BX97-AF97)&gt;0,0,(BX97-AF97))," ")</f>
        <v xml:space="preserve"> </v>
      </c>
      <c r="BZ97" s="35" t="str">
        <f>IF(Aanbod!D112&gt;"",IF((BX97-AF97)&gt;0,(BX97-AF97),0)," ")</f>
        <v xml:space="preserve"> </v>
      </c>
      <c r="CA97" s="35" t="str">
        <f>IF(Aanbod!D112&gt;"",IF(BZ97&gt;0,(Berekening!H97+BB97)/BX97*BZ97,0)," ")</f>
        <v xml:space="preserve"> </v>
      </c>
      <c r="CB97" s="35" t="str">
        <f>IF(Aanbod!D112&gt;"",IF(BZ97&gt;0,(Berekening!N97+BH97)/BX97*BZ97,0)," ")</f>
        <v xml:space="preserve"> </v>
      </c>
      <c r="CC97" s="35" t="str">
        <f>IF(Aanbod!D112&gt;"",IF(BZ97&gt;0,(Berekening!T97+BN97)/BX97*BZ97,0)," ")</f>
        <v xml:space="preserve"> </v>
      </c>
      <c r="CD97" s="33" t="str">
        <f>IF(Aanbod!D112&gt;"",IF(BZ97&gt;0,Berekening!AA97/BX97*BZ97,0)," ")</f>
        <v xml:space="preserve"> </v>
      </c>
      <c r="CE97" s="35"/>
      <c r="CM97" s="36"/>
      <c r="CN97" s="5"/>
      <c r="CO97" s="5" t="str">
        <f>IF(Aanbod!D112&gt;"",IF(EXACT(BZ97,0),IF(EXACT(AK97,0),IF(EXACT(AE97, "pA"),AH97,IF(EXACT(AE97, "Gvg-A"),AH97,IF(EXACT(AE97, "Gvg"),AH97,0))),0),0)," ")</f>
        <v xml:space="preserve"> </v>
      </c>
      <c r="CP97" s="5" t="str">
        <f>IF(Aanbod!D112&gt;"",IF(EXACT(BZ97,0),IF(EXACT(AK97,0),IF(EXACT(AE97, "pA"),AF97,IF(EXACT(AE97, "Gvg-A"),AF97,IF(EXACT(AE97, "Gvg"),AF97,0))),0),0)," ")</f>
        <v xml:space="preserve"> </v>
      </c>
      <c r="CQ97" s="5" t="str">
        <f>IF(Aanbod!D112&gt;"",IF($CO$203&gt;0,$CN$1/$CO$203*CO97,0)," ")</f>
        <v xml:space="preserve"> </v>
      </c>
      <c r="CR97" s="29" t="str">
        <f>IF(Aanbod!D112&gt;"",IF(CP97&gt;0,CQ97/CP97," ")," ")</f>
        <v xml:space="preserve"> </v>
      </c>
      <c r="CS97" s="5"/>
      <c r="CT97" s="5"/>
      <c r="CU97" s="5" t="str">
        <f>IF(Aanbod!D112&gt;"",IF(EXACT(BZ97,0),IF(EXACT(AK97,0),IF(EXACT(AE97, "pB"),AH97,IF(EXACT(AE97, "Gvg-B"),AH97,IF(EXACT(AE97, "Gvg"),AH97,0))),0),0)," ")</f>
        <v xml:space="preserve"> </v>
      </c>
      <c r="CV97" s="5" t="str">
        <f>IF(Aanbod!D112&gt;"",IF(EXACT(BZ97,0),IF(EXACT(AK97,0),IF(EXACT(AE97, "pB"),AF97,IF(EXACT(AE97, "Gvg-B"),AF97,IF(EXACT(AE97, "Gvg"),AF97,0))),0),0)," ")</f>
        <v xml:space="preserve"> </v>
      </c>
      <c r="CW97" s="9" t="str">
        <f>IF(Aanbod!D112&gt;"",IF($CU$203&gt;0,$CT$1/$CU$203*CU97,0)," ")</f>
        <v xml:space="preserve"> </v>
      </c>
      <c r="CX97" s="10" t="str">
        <f>IF(Aanbod!D112&gt;"",IF(CV97&gt;0,CW97/CV97," ")," ")</f>
        <v xml:space="preserve"> </v>
      </c>
      <c r="CY97" s="26"/>
      <c r="CZ97" s="30"/>
      <c r="DA97" s="31" t="str">
        <f>IF(Aanbod!D112&gt;"",IF(EXACT(BZ97,0),IF(EXACT(AK97,0),IF(EXACT(AE97, "pA"),AH97,IF(EXACT(AE97, "Gvg"),AH97,IF(EXACT(AE97, "Gvg-A"),AH97,IF(EXACT(AE97, "Gvg-B"),AH97,0)))),0),0)," ")</f>
        <v xml:space="preserve"> </v>
      </c>
      <c r="DB97" s="31" t="str">
        <f>IF(Aanbod!D112&gt;"",IF(EXACT(BZ97,0),IF(EXACT(AK97,0),IF(EXACT(AE97, "pA"),AF97,IF(EXACT(AE97, "Gvg"),AF97,IF(EXACT(AE97, "Gvg-A"),AF97,IF(EXACT(AE97, "Gvg-B"),AF97,0)))),0),0)," ")</f>
        <v xml:space="preserve"> </v>
      </c>
      <c r="DC97" s="31" t="str">
        <f>IF(Aanbod!D112&gt;"",IF($DA$203&gt;0,$CZ$1/$DA$203*DA97,0)," ")</f>
        <v xml:space="preserve"> </v>
      </c>
      <c r="DD97" s="29" t="str">
        <f>IF(Aanbod!D112&gt;"",IF(DB97&gt;0,DC97/DB97," ")," ")</f>
        <v xml:space="preserve"> </v>
      </c>
      <c r="DF97" s="26"/>
      <c r="DG97" s="30"/>
      <c r="DH97" s="31" t="str">
        <f>IF(Aanbod!D112&gt;"",IF(EXACT(BZ97,0),IF(EXACT(AK97,0),IF(EXACT(AE97, "pB"),AH97,IF(EXACT(AE97, "Gvg"),AH97,IF(EXACT(AE97, "Gvg-A"),AH97,IF(EXACT(AE97, "Gvg-B"),AH97,0)))),0),0)," ")</f>
        <v xml:space="preserve"> </v>
      </c>
      <c r="DI97" s="31" t="str">
        <f>IF(Aanbod!D112&gt;"",IF(EXACT(BZ97,0),IF(EXACT(AK97,0),IF(EXACT(AE97, "pB"),AF97,IF(EXACT(AE97, "Gvg"),AF97,IF(EXACT(AE97, "Gvg-A"),AF97,IF(EXACT(AE97, "Gvg-B"),AF97,0)))),0),0)," ")</f>
        <v xml:space="preserve"> </v>
      </c>
      <c r="DJ97" s="31" t="str">
        <f>IF(Aanbod!D112&gt;"",IF($DH$203&gt;0,$DG$1/$DH$203*DH97,0)," ")</f>
        <v xml:space="preserve"> </v>
      </c>
      <c r="DK97" s="29" t="str">
        <f>IF(Aanbod!D112&gt;"",IF(DI97&gt;0,DJ97/DI97," ")," ")</f>
        <v xml:space="preserve"> </v>
      </c>
      <c r="DM97" s="37" t="str">
        <f>IF(Aanbod!D112&gt;"",BX97-BZ97+CQ97+CW97+DC97+DJ97," ")</f>
        <v xml:space="preserve"> </v>
      </c>
      <c r="DN97" s="35" t="str">
        <f>IF(Aanbod!D112&gt;"",IF((DM97-AF97)&gt;0,(DM97-AF97),0)," ")</f>
        <v xml:space="preserve"> </v>
      </c>
      <c r="DO97" s="35" t="str">
        <f>IF(Aanbod!D112&gt;"",IF(DN97&gt;0,(Berekening!H97+BB97+CQ97)/DM97*DN97,0)," ")</f>
        <v xml:space="preserve"> </v>
      </c>
      <c r="DP97" s="35" t="str">
        <f>IF(Aanbod!D112&gt;"",IF(DN97&gt;0,(Berekening!N97+BH97+CW97)/DM97*DN97,0)," ")</f>
        <v xml:space="preserve"> </v>
      </c>
      <c r="DQ97" s="35" t="str">
        <f>IF(Aanbod!D112&gt;"",IF(DN97&gt;0,(Berekening!T97+BN97+DC97)/DM97*DN97,0)," ")</f>
        <v xml:space="preserve"> </v>
      </c>
      <c r="DR97" s="33" t="str">
        <f>IF(Aanbod!D112&gt;"",IF(DN97&gt;0,(Berekening!AA97+BU97+DJ97)/DM97*DN97,0)," ")</f>
        <v xml:space="preserve"> </v>
      </c>
      <c r="DS97" s="35"/>
      <c r="DT97" s="38" t="str">
        <f>IF(Aanbod!D112&gt;"",ROUND((DM97-DN97),2)," ")</f>
        <v xml:space="preserve"> </v>
      </c>
      <c r="DU97" s="38" t="str">
        <f>IF(Aanbod!D112&gt;"",IF(DT97=C97,0.01,DT97),"")</f>
        <v/>
      </c>
      <c r="DV97" s="39" t="str">
        <f>IF(Aanbod!D112&gt;"",RANK(DU97,$DU$2:$DU$201) + COUNTIF($DU$2:DU97,DU97) -1," ")</f>
        <v xml:space="preserve"> </v>
      </c>
      <c r="DW97" s="35" t="str">
        <f>IF(Aanbod!D112&gt;"",IF($DV$203&lt;0,IF(DV97&lt;=ABS($DV$203),0.01,0),IF(DV97&lt;=ABS($DV$203),-0.01,0))," ")</f>
        <v xml:space="preserve"> </v>
      </c>
      <c r="DX97" s="35"/>
      <c r="DY97" s="28" t="str">
        <f>IF(Aanbod!D112&gt;"",DT97+DW97," ")</f>
        <v xml:space="preserve"> </v>
      </c>
    </row>
    <row r="98" spans="1:129" x14ac:dyDescent="0.25">
      <c r="A98" s="26" t="str">
        <f>Aanbod!A113</f>
        <v/>
      </c>
      <c r="B98" s="27" t="str">
        <f>IF(Aanbod!D113&gt;"",IF(EXACT(Aanbod!F113, "Preferent"),Aanbod!E113*2,IF(EXACT(Aanbod!F113, "Concurrent"),Aanbod!E113,0))," ")</f>
        <v xml:space="preserve"> </v>
      </c>
      <c r="C98" s="28" t="str">
        <f>IF(Aanbod!E113&gt;0,Aanbod!E113," ")</f>
        <v xml:space="preserve"> </v>
      </c>
      <c r="D98" s="5"/>
      <c r="E98" s="5"/>
      <c r="F98" s="5" t="str">
        <f>IF(Aanbod!D113&gt;"",IF(EXACT(Aanbod!D113, "pA"),Berekening!B98,IF(EXACT(Aanbod!D113, "Gvg-A"),Berekening!B98,IF(EXACT(Aanbod!D113, "Gvg"),Berekening!B98,0)))," ")</f>
        <v xml:space="preserve"> </v>
      </c>
      <c r="G98" s="5" t="str">
        <f>IF(Aanbod!D113&gt;"",IF(EXACT(Aanbod!D113, "pA"),Aanbod!E113,IF(EXACT(Aanbod!D113, "Gvg-A"),Aanbod!E113,IF(EXACT(Aanbod!D113, "Gvg"),Aanbod!E113,0)))," ")</f>
        <v xml:space="preserve"> </v>
      </c>
      <c r="H98" s="5" t="str">
        <f>IF(Aanbod!D113&gt;"",IF($F$203&gt;0,$E$1/$F$203*F98,0)," ")</f>
        <v xml:space="preserve"> </v>
      </c>
      <c r="I98" s="29" t="str">
        <f>IF(Aanbod!D113&gt;"",IF(G98&gt;0,H98/G98," ")," ")</f>
        <v xml:space="preserve"> </v>
      </c>
      <c r="J98" s="5"/>
      <c r="K98" s="5"/>
      <c r="L98" s="5" t="str">
        <f>IF(Aanbod!D113&gt;"",IF(EXACT(Aanbod!D113, "pB"),Berekening!B98,IF(EXACT(Aanbod!D113, "Gvg-B"),Berekening!B98,IF(EXACT(Aanbod!D113, "Gvg"),Berekening!B98,0)))," ")</f>
        <v xml:space="preserve"> </v>
      </c>
      <c r="M98" s="5" t="str">
        <f>IF(Aanbod!D113&gt;"",IF(EXACT(Aanbod!D113, "pB"),Aanbod!E113,IF(EXACT(Aanbod!D113, "Gvg-B"),Aanbod!E113,IF(EXACT(Aanbod!D113, "Gvg"),Aanbod!E113,0)))," ")</f>
        <v xml:space="preserve"> </v>
      </c>
      <c r="N98" s="9" t="str">
        <f>IF(Aanbod!D113&gt;"",IF($L$203&gt;0,$K$1/$L$203*L98,0)," ")</f>
        <v xml:space="preserve"> </v>
      </c>
      <c r="O98" s="10" t="str">
        <f>IF(Aanbod!D113&gt;"",IF(M98&gt;0,N98/M98," ")," ")</f>
        <v xml:space="preserve"> </v>
      </c>
      <c r="P98" s="26"/>
      <c r="Q98" s="30"/>
      <c r="R98" s="31" t="str">
        <f>IF(Aanbod!D113&gt;"",IF(EXACT(Aanbod!D113, "pA"),Berekening!B98,IF(EXACT(Aanbod!D113, "Gvg"),Berekening!B98,IF(EXACT(Aanbod!D113, "Gvg-A"),Berekening!B98,IF(EXACT(Aanbod!D113, "Gvg-B"),Berekening!B98,0))))," ")</f>
        <v xml:space="preserve"> </v>
      </c>
      <c r="S98" s="31" t="str">
        <f>IF(Aanbod!D113&gt;"",IF(EXACT(Aanbod!D113, "pA"),Aanbod!E113,IF(EXACT(Aanbod!D113, "Gvg"),Aanbod!E113,IF(EXACT(Aanbod!D113, "Gvg-A"),Aanbod!E113,IF(EXACT(Aanbod!D113, "Gvg-B"),Aanbod!E113,0))))," ")</f>
        <v xml:space="preserve"> </v>
      </c>
      <c r="T98" s="31" t="str">
        <f>IF(Aanbod!D113&gt;"",IF($R$203&gt;0,$Q$1/$R$203*R98,0)," ")</f>
        <v xml:space="preserve"> </v>
      </c>
      <c r="U98" s="29" t="str">
        <f>IF(Aanbod!D113&gt;"",IF(S98&gt;0,T98/S98," ")," ")</f>
        <v xml:space="preserve"> </v>
      </c>
      <c r="W98" s="26"/>
      <c r="X98" s="30"/>
      <c r="Y98" s="31" t="str">
        <f>IF(Aanbod!D113&gt;"",IF(EXACT(Aanbod!D113, "pB"),Berekening!B98,IF(EXACT(Aanbod!D113, "Gvg"),Berekening!B98,IF(EXACT(Aanbod!D113, "Gvg-A"),Berekening!B98,IF(EXACT(Aanbod!D113, "Gvg-B"),Berekening!B98,0))))," ")</f>
        <v xml:space="preserve"> </v>
      </c>
      <c r="Z98" s="31" t="str">
        <f>IF(Aanbod!D113&gt;"",IF(EXACT(Aanbod!D113, "pB"),Aanbod!E113,IF(EXACT(Aanbod!D113, "Gvg"),Aanbod!E113,IF(EXACT(Aanbod!D113, "Gvg-A"),Aanbod!E113,IF(EXACT(Aanbod!D113, "Gvg-B"),Aanbod!E113,0))))," ")</f>
        <v xml:space="preserve"> </v>
      </c>
      <c r="AA98" s="31" t="str">
        <f>IF(Aanbod!D113&gt;"",IF($Y$203&gt;0,$X$1/$Y$203*Y98,0)," ")</f>
        <v xml:space="preserve"> </v>
      </c>
      <c r="AB98" s="29" t="str">
        <f>IF(Aanbod!D113&gt;"",IF(Z98&gt;0,AA98/Z98," ")," ")</f>
        <v xml:space="preserve"> </v>
      </c>
      <c r="AC98" s="32"/>
      <c r="AD98" s="26" t="str">
        <f>IF(Aanbod!D113&gt;"",ROW(AE98)-1," ")</f>
        <v xml:space="preserve"> </v>
      </c>
      <c r="AE98" t="str">
        <f>IF(Aanbod!D113&gt;"",Aanbod!D113," ")</f>
        <v xml:space="preserve"> </v>
      </c>
      <c r="AF98" s="9" t="str">
        <f>IF(Aanbod!D113&gt;"",Aanbod!E113," ")</f>
        <v xml:space="preserve"> </v>
      </c>
      <c r="AG98" t="str">
        <f>IF(Aanbod!D113&gt;"",Aanbod!F113," ")</f>
        <v xml:space="preserve"> </v>
      </c>
      <c r="AH98" s="33" t="str">
        <f>IF(Aanbod!D113&gt;"",Berekening!B98," ")</f>
        <v xml:space="preserve"> </v>
      </c>
      <c r="AI98" s="34" t="str">
        <f>IF(Aanbod!D113&gt;"",Berekening!H98+Berekening!N98+Berekening!T98+Berekening!AA98," ")</f>
        <v xml:space="preserve"> </v>
      </c>
      <c r="AJ98" s="35" t="str">
        <f>IF(Aanbod!D113&gt;"",IF((AI98-AF98)&gt;0,0,(AI98-AF98))," ")</f>
        <v xml:space="preserve"> </v>
      </c>
      <c r="AK98" s="35" t="str">
        <f>IF(Aanbod!D113&gt;"",IF((AI98-AF98)&gt;0,(AI98-AF98),0)," ")</f>
        <v xml:space="preserve"> </v>
      </c>
      <c r="AL98" s="35" t="str">
        <f>IF(Aanbod!D113&gt;"",IF(AK98&gt;0,Berekening!H98/AI98*AK98,0)," ")</f>
        <v xml:space="preserve"> </v>
      </c>
      <c r="AM98" s="35" t="str">
        <f>IF(Aanbod!D113&gt;"",IF(AK98&gt;0,Berekening!N98/AI98*AK98,0)," ")</f>
        <v xml:space="preserve"> </v>
      </c>
      <c r="AN98" s="35" t="str">
        <f>IF(Aanbod!D113&gt;"",IF(AK98&gt;0,Berekening!T98/AI98*AK98,0)," ")</f>
        <v xml:space="preserve"> </v>
      </c>
      <c r="AO98" s="33" t="str">
        <f>IF(Aanbod!D113&gt;"",IF(AK98&gt;0,Berekening!AA98/AI98*AK98,0)," ")</f>
        <v xml:space="preserve"> </v>
      </c>
      <c r="AX98" s="36"/>
      <c r="AY98" s="5"/>
      <c r="AZ98" s="5" t="str">
        <f>IF(Aanbod!D113&gt;"",IF(EXACT(AK98,0),IF(EXACT(Aanbod!D113, "pA"),Berekening!B98,IF(EXACT(Aanbod!D113, "Gvg-A"),Berekening!B98,IF(EXACT(Aanbod!D113, "Gvg"),Berekening!B98,0))),0)," ")</f>
        <v xml:space="preserve"> </v>
      </c>
      <c r="BA98" s="5" t="str">
        <f>IF(Aanbod!D113&gt;"",IF(EXACT(AK98,0),IF(EXACT(Aanbod!D113, "pA"),Aanbod!E113,IF(EXACT(Aanbod!D113, "Gvg-A"),Aanbod!E113,IF(EXACT(Aanbod!D113, "Gvg"),Aanbod!E113,0))),0)," ")</f>
        <v xml:space="preserve"> </v>
      </c>
      <c r="BB98" s="5" t="str">
        <f>IF(Aanbod!D113&gt;"",IF($AZ$203&gt;0,$AY$1/$AZ$203*AZ98,0)," ")</f>
        <v xml:space="preserve"> </v>
      </c>
      <c r="BC98" s="29" t="str">
        <f>IF(Aanbod!D113&gt;"",IF(BA98&gt;0,BB98/BA98," ")," ")</f>
        <v xml:space="preserve"> </v>
      </c>
      <c r="BD98" s="5"/>
      <c r="BE98" s="5"/>
      <c r="BF98" s="5" t="str">
        <f>IF(Aanbod!D113&gt;"",IF(EXACT(AK98,0),IF(EXACT(Aanbod!D113, "pB"),Berekening!B98,IF(EXACT(Aanbod!D113, "Gvg-B"),Berekening!B98,IF(EXACT(Aanbod!D113, "Gvg"),Berekening!B98,0))),0)," ")</f>
        <v xml:space="preserve"> </v>
      </c>
      <c r="BG98" s="5" t="str">
        <f>IF(Aanbod!D113&gt;"",IF(EXACT(AK98,0),IF(EXACT(Aanbod!D113, "pB"),Aanbod!E113,IF(EXACT(Aanbod!D113, "Gvg-B"),Aanbod!E113,IF(EXACT(Aanbod!D113, "Gvg"),Aanbod!E113,0))),0)," ")</f>
        <v xml:space="preserve"> </v>
      </c>
      <c r="BH98" s="9" t="str">
        <f>IF(Aanbod!D113&gt;"",IF($BF$203&gt;0,$BE$1/$BF$203*BF98,0)," ")</f>
        <v xml:space="preserve"> </v>
      </c>
      <c r="BI98" s="10" t="str">
        <f>IF(Aanbod!D113&gt;"",IF(BG98&gt;0,BH98/BG98," ")," ")</f>
        <v xml:space="preserve"> </v>
      </c>
      <c r="BJ98" s="26"/>
      <c r="BK98" s="30"/>
      <c r="BL98" s="31" t="str">
        <f>IF(Aanbod!D113&gt;"",IF(EXACT(AK98,0),IF(EXACT(Aanbod!D113, "pA"),Berekening!B98,IF(EXACT(Aanbod!D113, "Gvg"),Berekening!B98,IF(EXACT(Aanbod!D113, "Gvg-A"),Berekening!B98,IF(EXACT(Aanbod!D113, "Gvg-B"),Berekening!B98,0)))),0)," ")</f>
        <v xml:space="preserve"> </v>
      </c>
      <c r="BM98" s="31" t="str">
        <f>IF(Aanbod!D113&gt;"",IF(EXACT(AK98,0),IF(EXACT(Aanbod!D113, "pA"),Aanbod!E113,IF(EXACT(Aanbod!D113, "Gvg"),Aanbod!E113,IF(EXACT(Aanbod!D113, "Gvg-A"),Aanbod!E113,IF(EXACT(Aanbod!D113, "Gvg-B"),Aanbod!E113,0)))),0)," ")</f>
        <v xml:space="preserve"> </v>
      </c>
      <c r="BN98" s="31" t="str">
        <f>IF(Aanbod!D113&gt;"",IF($BL$203&gt;0,$BK$1/$BL$203*BL98,0)," ")</f>
        <v xml:space="preserve"> </v>
      </c>
      <c r="BO98" s="29" t="str">
        <f>IF(Aanbod!D113&gt;"",IF(BM98&gt;0,BN98/BM98," ")," ")</f>
        <v xml:space="preserve"> </v>
      </c>
      <c r="BQ98" s="26"/>
      <c r="BR98" s="30"/>
      <c r="BS98" s="31" t="str">
        <f>IF(Aanbod!D113&gt;"",IF(EXACT(AK98,0),IF(EXACT(Aanbod!D113, "pB"),Berekening!B98,IF(EXACT(Aanbod!D113, "Gvg"),Berekening!B98,IF(EXACT(Aanbod!D113, "Gvg-A"),Berekening!B98,IF(EXACT(Aanbod!D113, "Gvg-B"),Berekening!B98,0)))),0)," ")</f>
        <v xml:space="preserve"> </v>
      </c>
      <c r="BT98" s="31" t="str">
        <f>IF(Aanbod!D113&gt;"",IF(EXACT(AK98,0),IF(EXACT(Aanbod!D113, "pB"),Aanbod!E113,IF(EXACT(Aanbod!D113, "Gvg"),Aanbod!E113,IF(EXACT(Aanbod!D113, "Gvg-A"),Aanbod!E113,IF(EXACT(Aanbod!D113, "Gvg-B"),Aanbod!E113,0)))),0)," ")</f>
        <v xml:space="preserve"> </v>
      </c>
      <c r="BU98" s="31" t="str">
        <f>IF(Aanbod!D113&gt;"",IF($BS$203&gt;0,$BR$1/$BS$203*BS98,0)," ")</f>
        <v xml:space="preserve"> </v>
      </c>
      <c r="BV98" s="29" t="str">
        <f>IF(Aanbod!D113&gt;"",IF(BT98&gt;0,BU98/BT98," ")," ")</f>
        <v xml:space="preserve"> </v>
      </c>
      <c r="BX98" s="34" t="str">
        <f>IF(Aanbod!D113&gt;"",AI98-AK98+BB98+BH98+BN98+BU98," ")</f>
        <v xml:space="preserve"> </v>
      </c>
      <c r="BY98" s="35" t="str">
        <f>IF(Aanbod!D113&gt;"",IF((BX98-AF98)&gt;0,0,(BX98-AF98))," ")</f>
        <v xml:space="preserve"> </v>
      </c>
      <c r="BZ98" s="35" t="str">
        <f>IF(Aanbod!D113&gt;"",IF((BX98-AF98)&gt;0,(BX98-AF98),0)," ")</f>
        <v xml:space="preserve"> </v>
      </c>
      <c r="CA98" s="35" t="str">
        <f>IF(Aanbod!D113&gt;"",IF(BZ98&gt;0,(Berekening!H98+BB98)/BX98*BZ98,0)," ")</f>
        <v xml:space="preserve"> </v>
      </c>
      <c r="CB98" s="35" t="str">
        <f>IF(Aanbod!D113&gt;"",IF(BZ98&gt;0,(Berekening!N98+BH98)/BX98*BZ98,0)," ")</f>
        <v xml:space="preserve"> </v>
      </c>
      <c r="CC98" s="35" t="str">
        <f>IF(Aanbod!D113&gt;"",IF(BZ98&gt;0,(Berekening!T98+BN98)/BX98*BZ98,0)," ")</f>
        <v xml:space="preserve"> </v>
      </c>
      <c r="CD98" s="33" t="str">
        <f>IF(Aanbod!D113&gt;"",IF(BZ98&gt;0,Berekening!AA98/BX98*BZ98,0)," ")</f>
        <v xml:space="preserve"> </v>
      </c>
      <c r="CE98" s="35"/>
      <c r="CM98" s="36"/>
      <c r="CN98" s="5"/>
      <c r="CO98" s="5" t="str">
        <f>IF(Aanbod!D113&gt;"",IF(EXACT(BZ98,0),IF(EXACT(AK98,0),IF(EXACT(AE98, "pA"),AH98,IF(EXACT(AE98, "Gvg-A"),AH98,IF(EXACT(AE98, "Gvg"),AH98,0))),0),0)," ")</f>
        <v xml:space="preserve"> </v>
      </c>
      <c r="CP98" s="5" t="str">
        <f>IF(Aanbod!D113&gt;"",IF(EXACT(BZ98,0),IF(EXACT(AK98,0),IF(EXACT(AE98, "pA"),AF98,IF(EXACT(AE98, "Gvg-A"),AF98,IF(EXACT(AE98, "Gvg"),AF98,0))),0),0)," ")</f>
        <v xml:space="preserve"> </v>
      </c>
      <c r="CQ98" s="5" t="str">
        <f>IF(Aanbod!D113&gt;"",IF($CO$203&gt;0,$CN$1/$CO$203*CO98,0)," ")</f>
        <v xml:space="preserve"> </v>
      </c>
      <c r="CR98" s="29" t="str">
        <f>IF(Aanbod!D113&gt;"",IF(CP98&gt;0,CQ98/CP98," ")," ")</f>
        <v xml:space="preserve"> </v>
      </c>
      <c r="CS98" s="5"/>
      <c r="CT98" s="5"/>
      <c r="CU98" s="5" t="str">
        <f>IF(Aanbod!D113&gt;"",IF(EXACT(BZ98,0),IF(EXACT(AK98,0),IF(EXACT(AE98, "pB"),AH98,IF(EXACT(AE98, "Gvg-B"),AH98,IF(EXACT(AE98, "Gvg"),AH98,0))),0),0)," ")</f>
        <v xml:space="preserve"> </v>
      </c>
      <c r="CV98" s="5" t="str">
        <f>IF(Aanbod!D113&gt;"",IF(EXACT(BZ98,0),IF(EXACT(AK98,0),IF(EXACT(AE98, "pB"),AF98,IF(EXACT(AE98, "Gvg-B"),AF98,IF(EXACT(AE98, "Gvg"),AF98,0))),0),0)," ")</f>
        <v xml:space="preserve"> </v>
      </c>
      <c r="CW98" s="9" t="str">
        <f>IF(Aanbod!D113&gt;"",IF($CU$203&gt;0,$CT$1/$CU$203*CU98,0)," ")</f>
        <v xml:space="preserve"> </v>
      </c>
      <c r="CX98" s="10" t="str">
        <f>IF(Aanbod!D113&gt;"",IF(CV98&gt;0,CW98/CV98," ")," ")</f>
        <v xml:space="preserve"> </v>
      </c>
      <c r="CY98" s="26"/>
      <c r="CZ98" s="30"/>
      <c r="DA98" s="31" t="str">
        <f>IF(Aanbod!D113&gt;"",IF(EXACT(BZ98,0),IF(EXACT(AK98,0),IF(EXACT(AE98, "pA"),AH98,IF(EXACT(AE98, "Gvg"),AH98,IF(EXACT(AE98, "Gvg-A"),AH98,IF(EXACT(AE98, "Gvg-B"),AH98,0)))),0),0)," ")</f>
        <v xml:space="preserve"> </v>
      </c>
      <c r="DB98" s="31" t="str">
        <f>IF(Aanbod!D113&gt;"",IF(EXACT(BZ98,0),IF(EXACT(AK98,0),IF(EXACT(AE98, "pA"),AF98,IF(EXACT(AE98, "Gvg"),AF98,IF(EXACT(AE98, "Gvg-A"),AF98,IF(EXACT(AE98, "Gvg-B"),AF98,0)))),0),0)," ")</f>
        <v xml:space="preserve"> </v>
      </c>
      <c r="DC98" s="31" t="str">
        <f>IF(Aanbod!D113&gt;"",IF($DA$203&gt;0,$CZ$1/$DA$203*DA98,0)," ")</f>
        <v xml:space="preserve"> </v>
      </c>
      <c r="DD98" s="29" t="str">
        <f>IF(Aanbod!D113&gt;"",IF(DB98&gt;0,DC98/DB98," ")," ")</f>
        <v xml:space="preserve"> </v>
      </c>
      <c r="DF98" s="26"/>
      <c r="DG98" s="30"/>
      <c r="DH98" s="31" t="str">
        <f>IF(Aanbod!D113&gt;"",IF(EXACT(BZ98,0),IF(EXACT(AK98,0),IF(EXACT(AE98, "pB"),AH98,IF(EXACT(AE98, "Gvg"),AH98,IF(EXACT(AE98, "Gvg-A"),AH98,IF(EXACT(AE98, "Gvg-B"),AH98,0)))),0),0)," ")</f>
        <v xml:space="preserve"> </v>
      </c>
      <c r="DI98" s="31" t="str">
        <f>IF(Aanbod!D113&gt;"",IF(EXACT(BZ98,0),IF(EXACT(AK98,0),IF(EXACT(AE98, "pB"),AF98,IF(EXACT(AE98, "Gvg"),AF98,IF(EXACT(AE98, "Gvg-A"),AF98,IF(EXACT(AE98, "Gvg-B"),AF98,0)))),0),0)," ")</f>
        <v xml:space="preserve"> </v>
      </c>
      <c r="DJ98" s="31" t="str">
        <f>IF(Aanbod!D113&gt;"",IF($DH$203&gt;0,$DG$1/$DH$203*DH98,0)," ")</f>
        <v xml:space="preserve"> </v>
      </c>
      <c r="DK98" s="29" t="str">
        <f>IF(Aanbod!D113&gt;"",IF(DI98&gt;0,DJ98/DI98," ")," ")</f>
        <v xml:space="preserve"> </v>
      </c>
      <c r="DM98" s="37" t="str">
        <f>IF(Aanbod!D113&gt;"",BX98-BZ98+CQ98+CW98+DC98+DJ98," ")</f>
        <v xml:space="preserve"> </v>
      </c>
      <c r="DN98" s="35" t="str">
        <f>IF(Aanbod!D113&gt;"",IF((DM98-AF98)&gt;0,(DM98-AF98),0)," ")</f>
        <v xml:space="preserve"> </v>
      </c>
      <c r="DO98" s="35" t="str">
        <f>IF(Aanbod!D113&gt;"",IF(DN98&gt;0,(Berekening!H98+BB98+CQ98)/DM98*DN98,0)," ")</f>
        <v xml:space="preserve"> </v>
      </c>
      <c r="DP98" s="35" t="str">
        <f>IF(Aanbod!D113&gt;"",IF(DN98&gt;0,(Berekening!N98+BH98+CW98)/DM98*DN98,0)," ")</f>
        <v xml:space="preserve"> </v>
      </c>
      <c r="DQ98" s="35" t="str">
        <f>IF(Aanbod!D113&gt;"",IF(DN98&gt;0,(Berekening!T98+BN98+DC98)/DM98*DN98,0)," ")</f>
        <v xml:space="preserve"> </v>
      </c>
      <c r="DR98" s="33" t="str">
        <f>IF(Aanbod!D113&gt;"",IF(DN98&gt;0,(Berekening!AA98+BU98+DJ98)/DM98*DN98,0)," ")</f>
        <v xml:space="preserve"> </v>
      </c>
      <c r="DS98" s="35"/>
      <c r="DT98" s="38" t="str">
        <f>IF(Aanbod!D113&gt;"",ROUND((DM98-DN98),2)," ")</f>
        <v xml:space="preserve"> </v>
      </c>
      <c r="DU98" s="38" t="str">
        <f>IF(Aanbod!D113&gt;"",IF(DT98=C98,0.01,DT98),"")</f>
        <v/>
      </c>
      <c r="DV98" s="39" t="str">
        <f>IF(Aanbod!D113&gt;"",RANK(DU98,$DU$2:$DU$201) + COUNTIF($DU$2:DU98,DU98) -1," ")</f>
        <v xml:space="preserve"> </v>
      </c>
      <c r="DW98" s="35" t="str">
        <f>IF(Aanbod!D113&gt;"",IF($DV$203&lt;0,IF(DV98&lt;=ABS($DV$203),0.01,0),IF(DV98&lt;=ABS($DV$203),-0.01,0))," ")</f>
        <v xml:space="preserve"> </v>
      </c>
      <c r="DX98" s="35"/>
      <c r="DY98" s="28" t="str">
        <f>IF(Aanbod!D113&gt;"",DT98+DW98," ")</f>
        <v xml:space="preserve"> </v>
      </c>
    </row>
    <row r="99" spans="1:129" x14ac:dyDescent="0.25">
      <c r="A99" s="26" t="str">
        <f>Aanbod!A114</f>
        <v/>
      </c>
      <c r="B99" s="27" t="str">
        <f>IF(Aanbod!D114&gt;"",IF(EXACT(Aanbod!F114, "Preferent"),Aanbod!E114*2,IF(EXACT(Aanbod!F114, "Concurrent"),Aanbod!E114,0))," ")</f>
        <v xml:space="preserve"> </v>
      </c>
      <c r="C99" s="28" t="str">
        <f>IF(Aanbod!E114&gt;0,Aanbod!E114," ")</f>
        <v xml:space="preserve"> </v>
      </c>
      <c r="D99" s="5"/>
      <c r="E99" s="5"/>
      <c r="F99" s="5" t="str">
        <f>IF(Aanbod!D114&gt;"",IF(EXACT(Aanbod!D114, "pA"),Berekening!B99,IF(EXACT(Aanbod!D114, "Gvg-A"),Berekening!B99,IF(EXACT(Aanbod!D114, "Gvg"),Berekening!B99,0)))," ")</f>
        <v xml:space="preserve"> </v>
      </c>
      <c r="G99" s="5" t="str">
        <f>IF(Aanbod!D114&gt;"",IF(EXACT(Aanbod!D114, "pA"),Aanbod!E114,IF(EXACT(Aanbod!D114, "Gvg-A"),Aanbod!E114,IF(EXACT(Aanbod!D114, "Gvg"),Aanbod!E114,0)))," ")</f>
        <v xml:space="preserve"> </v>
      </c>
      <c r="H99" s="5" t="str">
        <f>IF(Aanbod!D114&gt;"",IF($F$203&gt;0,$E$1/$F$203*F99,0)," ")</f>
        <v xml:space="preserve"> </v>
      </c>
      <c r="I99" s="29" t="str">
        <f>IF(Aanbod!D114&gt;"",IF(G99&gt;0,H99/G99," ")," ")</f>
        <v xml:space="preserve"> </v>
      </c>
      <c r="J99" s="5"/>
      <c r="K99" s="5"/>
      <c r="L99" s="5" t="str">
        <f>IF(Aanbod!D114&gt;"",IF(EXACT(Aanbod!D114, "pB"),Berekening!B99,IF(EXACT(Aanbod!D114, "Gvg-B"),Berekening!B99,IF(EXACT(Aanbod!D114, "Gvg"),Berekening!B99,0)))," ")</f>
        <v xml:space="preserve"> </v>
      </c>
      <c r="M99" s="5" t="str">
        <f>IF(Aanbod!D114&gt;"",IF(EXACT(Aanbod!D114, "pB"),Aanbod!E114,IF(EXACT(Aanbod!D114, "Gvg-B"),Aanbod!E114,IF(EXACT(Aanbod!D114, "Gvg"),Aanbod!E114,0)))," ")</f>
        <v xml:space="preserve"> </v>
      </c>
      <c r="N99" s="9" t="str">
        <f>IF(Aanbod!D114&gt;"",IF($L$203&gt;0,$K$1/$L$203*L99,0)," ")</f>
        <v xml:space="preserve"> </v>
      </c>
      <c r="O99" s="10" t="str">
        <f>IF(Aanbod!D114&gt;"",IF(M99&gt;0,N99/M99," ")," ")</f>
        <v xml:space="preserve"> </v>
      </c>
      <c r="P99" s="26"/>
      <c r="Q99" s="30"/>
      <c r="R99" s="31" t="str">
        <f>IF(Aanbod!D114&gt;"",IF(EXACT(Aanbod!D114, "pA"),Berekening!B99,IF(EXACT(Aanbod!D114, "Gvg"),Berekening!B99,IF(EXACT(Aanbod!D114, "Gvg-A"),Berekening!B99,IF(EXACT(Aanbod!D114, "Gvg-B"),Berekening!B99,0))))," ")</f>
        <v xml:space="preserve"> </v>
      </c>
      <c r="S99" s="31" t="str">
        <f>IF(Aanbod!D114&gt;"",IF(EXACT(Aanbod!D114, "pA"),Aanbod!E114,IF(EXACT(Aanbod!D114, "Gvg"),Aanbod!E114,IF(EXACT(Aanbod!D114, "Gvg-A"),Aanbod!E114,IF(EXACT(Aanbod!D114, "Gvg-B"),Aanbod!E114,0))))," ")</f>
        <v xml:space="preserve"> </v>
      </c>
      <c r="T99" s="31" t="str">
        <f>IF(Aanbod!D114&gt;"",IF($R$203&gt;0,$Q$1/$R$203*R99,0)," ")</f>
        <v xml:space="preserve"> </v>
      </c>
      <c r="U99" s="29" t="str">
        <f>IF(Aanbod!D114&gt;"",IF(S99&gt;0,T99/S99," ")," ")</f>
        <v xml:space="preserve"> </v>
      </c>
      <c r="W99" s="26"/>
      <c r="X99" s="30"/>
      <c r="Y99" s="31" t="str">
        <f>IF(Aanbod!D114&gt;"",IF(EXACT(Aanbod!D114, "pB"),Berekening!B99,IF(EXACT(Aanbod!D114, "Gvg"),Berekening!B99,IF(EXACT(Aanbod!D114, "Gvg-A"),Berekening!B99,IF(EXACT(Aanbod!D114, "Gvg-B"),Berekening!B99,0))))," ")</f>
        <v xml:space="preserve"> </v>
      </c>
      <c r="Z99" s="31" t="str">
        <f>IF(Aanbod!D114&gt;"",IF(EXACT(Aanbod!D114, "pB"),Aanbod!E114,IF(EXACT(Aanbod!D114, "Gvg"),Aanbod!E114,IF(EXACT(Aanbod!D114, "Gvg-A"),Aanbod!E114,IF(EXACT(Aanbod!D114, "Gvg-B"),Aanbod!E114,0))))," ")</f>
        <v xml:space="preserve"> </v>
      </c>
      <c r="AA99" s="31" t="str">
        <f>IF(Aanbod!D114&gt;"",IF($Y$203&gt;0,$X$1/$Y$203*Y99,0)," ")</f>
        <v xml:space="preserve"> </v>
      </c>
      <c r="AB99" s="29" t="str">
        <f>IF(Aanbod!D114&gt;"",IF(Z99&gt;0,AA99/Z99," ")," ")</f>
        <v xml:space="preserve"> </v>
      </c>
      <c r="AC99" s="32"/>
      <c r="AD99" s="26" t="str">
        <f>IF(Aanbod!D114&gt;"",ROW(AE99)-1," ")</f>
        <v xml:space="preserve"> </v>
      </c>
      <c r="AE99" t="str">
        <f>IF(Aanbod!D114&gt;"",Aanbod!D114," ")</f>
        <v xml:space="preserve"> </v>
      </c>
      <c r="AF99" s="9" t="str">
        <f>IF(Aanbod!D114&gt;"",Aanbod!E114," ")</f>
        <v xml:space="preserve"> </v>
      </c>
      <c r="AG99" t="str">
        <f>IF(Aanbod!D114&gt;"",Aanbod!F114," ")</f>
        <v xml:space="preserve"> </v>
      </c>
      <c r="AH99" s="33" t="str">
        <f>IF(Aanbod!D114&gt;"",Berekening!B99," ")</f>
        <v xml:space="preserve"> </v>
      </c>
      <c r="AI99" s="34" t="str">
        <f>IF(Aanbod!D114&gt;"",Berekening!H99+Berekening!N99+Berekening!T99+Berekening!AA99," ")</f>
        <v xml:space="preserve"> </v>
      </c>
      <c r="AJ99" s="35" t="str">
        <f>IF(Aanbod!D114&gt;"",IF((AI99-AF99)&gt;0,0,(AI99-AF99))," ")</f>
        <v xml:space="preserve"> </v>
      </c>
      <c r="AK99" s="35" t="str">
        <f>IF(Aanbod!D114&gt;"",IF((AI99-AF99)&gt;0,(AI99-AF99),0)," ")</f>
        <v xml:space="preserve"> </v>
      </c>
      <c r="AL99" s="35" t="str">
        <f>IF(Aanbod!D114&gt;"",IF(AK99&gt;0,Berekening!H99/AI99*AK99,0)," ")</f>
        <v xml:space="preserve"> </v>
      </c>
      <c r="AM99" s="35" t="str">
        <f>IF(Aanbod!D114&gt;"",IF(AK99&gt;0,Berekening!N99/AI99*AK99,0)," ")</f>
        <v xml:space="preserve"> </v>
      </c>
      <c r="AN99" s="35" t="str">
        <f>IF(Aanbod!D114&gt;"",IF(AK99&gt;0,Berekening!T99/AI99*AK99,0)," ")</f>
        <v xml:space="preserve"> </v>
      </c>
      <c r="AO99" s="33" t="str">
        <f>IF(Aanbod!D114&gt;"",IF(AK99&gt;0,Berekening!AA99/AI99*AK99,0)," ")</f>
        <v xml:space="preserve"> </v>
      </c>
      <c r="AX99" s="36"/>
      <c r="AY99" s="5"/>
      <c r="AZ99" s="5" t="str">
        <f>IF(Aanbod!D114&gt;"",IF(EXACT(AK99,0),IF(EXACT(Aanbod!D114, "pA"),Berekening!B99,IF(EXACT(Aanbod!D114, "Gvg-A"),Berekening!B99,IF(EXACT(Aanbod!D114, "Gvg"),Berekening!B99,0))),0)," ")</f>
        <v xml:space="preserve"> </v>
      </c>
      <c r="BA99" s="5" t="str">
        <f>IF(Aanbod!D114&gt;"",IF(EXACT(AK99,0),IF(EXACT(Aanbod!D114, "pA"),Aanbod!E114,IF(EXACT(Aanbod!D114, "Gvg-A"),Aanbod!E114,IF(EXACT(Aanbod!D114, "Gvg"),Aanbod!E114,0))),0)," ")</f>
        <v xml:space="preserve"> </v>
      </c>
      <c r="BB99" s="5" t="str">
        <f>IF(Aanbod!D114&gt;"",IF($AZ$203&gt;0,$AY$1/$AZ$203*AZ99,0)," ")</f>
        <v xml:space="preserve"> </v>
      </c>
      <c r="BC99" s="29" t="str">
        <f>IF(Aanbod!D114&gt;"",IF(BA99&gt;0,BB99/BA99," ")," ")</f>
        <v xml:space="preserve"> </v>
      </c>
      <c r="BD99" s="5"/>
      <c r="BE99" s="5"/>
      <c r="BF99" s="5" t="str">
        <f>IF(Aanbod!D114&gt;"",IF(EXACT(AK99,0),IF(EXACT(Aanbod!D114, "pB"),Berekening!B99,IF(EXACT(Aanbod!D114, "Gvg-B"),Berekening!B99,IF(EXACT(Aanbod!D114, "Gvg"),Berekening!B99,0))),0)," ")</f>
        <v xml:space="preserve"> </v>
      </c>
      <c r="BG99" s="5" t="str">
        <f>IF(Aanbod!D114&gt;"",IF(EXACT(AK99,0),IF(EXACT(Aanbod!D114, "pB"),Aanbod!E114,IF(EXACT(Aanbod!D114, "Gvg-B"),Aanbod!E114,IF(EXACT(Aanbod!D114, "Gvg"),Aanbod!E114,0))),0)," ")</f>
        <v xml:space="preserve"> </v>
      </c>
      <c r="BH99" s="9" t="str">
        <f>IF(Aanbod!D114&gt;"",IF($BF$203&gt;0,$BE$1/$BF$203*BF99,0)," ")</f>
        <v xml:space="preserve"> </v>
      </c>
      <c r="BI99" s="10" t="str">
        <f>IF(Aanbod!D114&gt;"",IF(BG99&gt;0,BH99/BG99," ")," ")</f>
        <v xml:space="preserve"> </v>
      </c>
      <c r="BJ99" s="26"/>
      <c r="BK99" s="30"/>
      <c r="BL99" s="31" t="str">
        <f>IF(Aanbod!D114&gt;"",IF(EXACT(AK99,0),IF(EXACT(Aanbod!D114, "pA"),Berekening!B99,IF(EXACT(Aanbod!D114, "Gvg"),Berekening!B99,IF(EXACT(Aanbod!D114, "Gvg-A"),Berekening!B99,IF(EXACT(Aanbod!D114, "Gvg-B"),Berekening!B99,0)))),0)," ")</f>
        <v xml:space="preserve"> </v>
      </c>
      <c r="BM99" s="31" t="str">
        <f>IF(Aanbod!D114&gt;"",IF(EXACT(AK99,0),IF(EXACT(Aanbod!D114, "pA"),Aanbod!E114,IF(EXACT(Aanbod!D114, "Gvg"),Aanbod!E114,IF(EXACT(Aanbod!D114, "Gvg-A"),Aanbod!E114,IF(EXACT(Aanbod!D114, "Gvg-B"),Aanbod!E114,0)))),0)," ")</f>
        <v xml:space="preserve"> </v>
      </c>
      <c r="BN99" s="31" t="str">
        <f>IF(Aanbod!D114&gt;"",IF($BL$203&gt;0,$BK$1/$BL$203*BL99,0)," ")</f>
        <v xml:space="preserve"> </v>
      </c>
      <c r="BO99" s="29" t="str">
        <f>IF(Aanbod!D114&gt;"",IF(BM99&gt;0,BN99/BM99," ")," ")</f>
        <v xml:space="preserve"> </v>
      </c>
      <c r="BQ99" s="26"/>
      <c r="BR99" s="30"/>
      <c r="BS99" s="31" t="str">
        <f>IF(Aanbod!D114&gt;"",IF(EXACT(AK99,0),IF(EXACT(Aanbod!D114, "pB"),Berekening!B99,IF(EXACT(Aanbod!D114, "Gvg"),Berekening!B99,IF(EXACT(Aanbod!D114, "Gvg-A"),Berekening!B99,IF(EXACT(Aanbod!D114, "Gvg-B"),Berekening!B99,0)))),0)," ")</f>
        <v xml:space="preserve"> </v>
      </c>
      <c r="BT99" s="31" t="str">
        <f>IF(Aanbod!D114&gt;"",IF(EXACT(AK99,0),IF(EXACT(Aanbod!D114, "pB"),Aanbod!E114,IF(EXACT(Aanbod!D114, "Gvg"),Aanbod!E114,IF(EXACT(Aanbod!D114, "Gvg-A"),Aanbod!E114,IF(EXACT(Aanbod!D114, "Gvg-B"),Aanbod!E114,0)))),0)," ")</f>
        <v xml:space="preserve"> </v>
      </c>
      <c r="BU99" s="31" t="str">
        <f>IF(Aanbod!D114&gt;"",IF($BS$203&gt;0,$BR$1/$BS$203*BS99,0)," ")</f>
        <v xml:space="preserve"> </v>
      </c>
      <c r="BV99" s="29" t="str">
        <f>IF(Aanbod!D114&gt;"",IF(BT99&gt;0,BU99/BT99," ")," ")</f>
        <v xml:space="preserve"> </v>
      </c>
      <c r="BX99" s="34" t="str">
        <f>IF(Aanbod!D114&gt;"",AI99-AK99+BB99+BH99+BN99+BU99," ")</f>
        <v xml:space="preserve"> </v>
      </c>
      <c r="BY99" s="35" t="str">
        <f>IF(Aanbod!D114&gt;"",IF((BX99-AF99)&gt;0,0,(BX99-AF99))," ")</f>
        <v xml:space="preserve"> </v>
      </c>
      <c r="BZ99" s="35" t="str">
        <f>IF(Aanbod!D114&gt;"",IF((BX99-AF99)&gt;0,(BX99-AF99),0)," ")</f>
        <v xml:space="preserve"> </v>
      </c>
      <c r="CA99" s="35" t="str">
        <f>IF(Aanbod!D114&gt;"",IF(BZ99&gt;0,(Berekening!H99+BB99)/BX99*BZ99,0)," ")</f>
        <v xml:space="preserve"> </v>
      </c>
      <c r="CB99" s="35" t="str">
        <f>IF(Aanbod!D114&gt;"",IF(BZ99&gt;0,(Berekening!N99+BH99)/BX99*BZ99,0)," ")</f>
        <v xml:space="preserve"> </v>
      </c>
      <c r="CC99" s="35" t="str">
        <f>IF(Aanbod!D114&gt;"",IF(BZ99&gt;0,(Berekening!T99+BN99)/BX99*BZ99,0)," ")</f>
        <v xml:space="preserve"> </v>
      </c>
      <c r="CD99" s="33" t="str">
        <f>IF(Aanbod!D114&gt;"",IF(BZ99&gt;0,Berekening!AA99/BX99*BZ99,0)," ")</f>
        <v xml:space="preserve"> </v>
      </c>
      <c r="CE99" s="35"/>
      <c r="CM99" s="36"/>
      <c r="CN99" s="5"/>
      <c r="CO99" s="5" t="str">
        <f>IF(Aanbod!D114&gt;"",IF(EXACT(BZ99,0),IF(EXACT(AK99,0),IF(EXACT(AE99, "pA"),AH99,IF(EXACT(AE99, "Gvg-A"),AH99,IF(EXACT(AE99, "Gvg"),AH99,0))),0),0)," ")</f>
        <v xml:space="preserve"> </v>
      </c>
      <c r="CP99" s="5" t="str">
        <f>IF(Aanbod!D114&gt;"",IF(EXACT(BZ99,0),IF(EXACT(AK99,0),IF(EXACT(AE99, "pA"),AF99,IF(EXACT(AE99, "Gvg-A"),AF99,IF(EXACT(AE99, "Gvg"),AF99,0))),0),0)," ")</f>
        <v xml:space="preserve"> </v>
      </c>
      <c r="CQ99" s="5" t="str">
        <f>IF(Aanbod!D114&gt;"",IF($CO$203&gt;0,$CN$1/$CO$203*CO99,0)," ")</f>
        <v xml:space="preserve"> </v>
      </c>
      <c r="CR99" s="29" t="str">
        <f>IF(Aanbod!D114&gt;"",IF(CP99&gt;0,CQ99/CP99," ")," ")</f>
        <v xml:space="preserve"> </v>
      </c>
      <c r="CS99" s="5"/>
      <c r="CT99" s="5"/>
      <c r="CU99" s="5" t="str">
        <f>IF(Aanbod!D114&gt;"",IF(EXACT(BZ99,0),IF(EXACT(AK99,0),IF(EXACT(AE99, "pB"),AH99,IF(EXACT(AE99, "Gvg-B"),AH99,IF(EXACT(AE99, "Gvg"),AH99,0))),0),0)," ")</f>
        <v xml:space="preserve"> </v>
      </c>
      <c r="CV99" s="5" t="str">
        <f>IF(Aanbod!D114&gt;"",IF(EXACT(BZ99,0),IF(EXACT(AK99,0),IF(EXACT(AE99, "pB"),AF99,IF(EXACT(AE99, "Gvg-B"),AF99,IF(EXACT(AE99, "Gvg"),AF99,0))),0),0)," ")</f>
        <v xml:space="preserve"> </v>
      </c>
      <c r="CW99" s="9" t="str">
        <f>IF(Aanbod!D114&gt;"",IF($CU$203&gt;0,$CT$1/$CU$203*CU99,0)," ")</f>
        <v xml:space="preserve"> </v>
      </c>
      <c r="CX99" s="10" t="str">
        <f>IF(Aanbod!D114&gt;"",IF(CV99&gt;0,CW99/CV99," ")," ")</f>
        <v xml:space="preserve"> </v>
      </c>
      <c r="CY99" s="26"/>
      <c r="CZ99" s="30"/>
      <c r="DA99" s="31" t="str">
        <f>IF(Aanbod!D114&gt;"",IF(EXACT(BZ99,0),IF(EXACT(AK99,0),IF(EXACT(AE99, "pA"),AH99,IF(EXACT(AE99, "Gvg"),AH99,IF(EXACT(AE99, "Gvg-A"),AH99,IF(EXACT(AE99, "Gvg-B"),AH99,0)))),0),0)," ")</f>
        <v xml:space="preserve"> </v>
      </c>
      <c r="DB99" s="31" t="str">
        <f>IF(Aanbod!D114&gt;"",IF(EXACT(BZ99,0),IF(EXACT(AK99,0),IF(EXACT(AE99, "pA"),AF99,IF(EXACT(AE99, "Gvg"),AF99,IF(EXACT(AE99, "Gvg-A"),AF99,IF(EXACT(AE99, "Gvg-B"),AF99,0)))),0),0)," ")</f>
        <v xml:space="preserve"> </v>
      </c>
      <c r="DC99" s="31" t="str">
        <f>IF(Aanbod!D114&gt;"",IF($DA$203&gt;0,$CZ$1/$DA$203*DA99,0)," ")</f>
        <v xml:space="preserve"> </v>
      </c>
      <c r="DD99" s="29" t="str">
        <f>IF(Aanbod!D114&gt;"",IF(DB99&gt;0,DC99/DB99," ")," ")</f>
        <v xml:space="preserve"> </v>
      </c>
      <c r="DF99" s="26"/>
      <c r="DG99" s="30"/>
      <c r="DH99" s="31" t="str">
        <f>IF(Aanbod!D114&gt;"",IF(EXACT(BZ99,0),IF(EXACT(AK99,0),IF(EXACT(AE99, "pB"),AH99,IF(EXACT(AE99, "Gvg"),AH99,IF(EXACT(AE99, "Gvg-A"),AH99,IF(EXACT(AE99, "Gvg-B"),AH99,0)))),0),0)," ")</f>
        <v xml:space="preserve"> </v>
      </c>
      <c r="DI99" s="31" t="str">
        <f>IF(Aanbod!D114&gt;"",IF(EXACT(BZ99,0),IF(EXACT(AK99,0),IF(EXACT(AE99, "pB"),AF99,IF(EXACT(AE99, "Gvg"),AF99,IF(EXACT(AE99, "Gvg-A"),AF99,IF(EXACT(AE99, "Gvg-B"),AF99,0)))),0),0)," ")</f>
        <v xml:space="preserve"> </v>
      </c>
      <c r="DJ99" s="31" t="str">
        <f>IF(Aanbod!D114&gt;"",IF($DH$203&gt;0,$DG$1/$DH$203*DH99,0)," ")</f>
        <v xml:space="preserve"> </v>
      </c>
      <c r="DK99" s="29" t="str">
        <f>IF(Aanbod!D114&gt;"",IF(DI99&gt;0,DJ99/DI99," ")," ")</f>
        <v xml:space="preserve"> </v>
      </c>
      <c r="DM99" s="37" t="str">
        <f>IF(Aanbod!D114&gt;"",BX99-BZ99+CQ99+CW99+DC99+DJ99," ")</f>
        <v xml:space="preserve"> </v>
      </c>
      <c r="DN99" s="35" t="str">
        <f>IF(Aanbod!D114&gt;"",IF((DM99-AF99)&gt;0,(DM99-AF99),0)," ")</f>
        <v xml:space="preserve"> </v>
      </c>
      <c r="DO99" s="35" t="str">
        <f>IF(Aanbod!D114&gt;"",IF(DN99&gt;0,(Berekening!H99+BB99+CQ99)/DM99*DN99,0)," ")</f>
        <v xml:space="preserve"> </v>
      </c>
      <c r="DP99" s="35" t="str">
        <f>IF(Aanbod!D114&gt;"",IF(DN99&gt;0,(Berekening!N99+BH99+CW99)/DM99*DN99,0)," ")</f>
        <v xml:space="preserve"> </v>
      </c>
      <c r="DQ99" s="35" t="str">
        <f>IF(Aanbod!D114&gt;"",IF(DN99&gt;0,(Berekening!T99+BN99+DC99)/DM99*DN99,0)," ")</f>
        <v xml:space="preserve"> </v>
      </c>
      <c r="DR99" s="33" t="str">
        <f>IF(Aanbod!D114&gt;"",IF(DN99&gt;0,(Berekening!AA99+BU99+DJ99)/DM99*DN99,0)," ")</f>
        <v xml:space="preserve"> </v>
      </c>
      <c r="DS99" s="35"/>
      <c r="DT99" s="38" t="str">
        <f>IF(Aanbod!D114&gt;"",ROUND((DM99-DN99),2)," ")</f>
        <v xml:space="preserve"> </v>
      </c>
      <c r="DU99" s="38" t="str">
        <f>IF(Aanbod!D114&gt;"",IF(DT99=C99,0.01,DT99),"")</f>
        <v/>
      </c>
      <c r="DV99" s="39" t="str">
        <f>IF(Aanbod!D114&gt;"",RANK(DU99,$DU$2:$DU$201) + COUNTIF($DU$2:DU99,DU99) -1," ")</f>
        <v xml:space="preserve"> </v>
      </c>
      <c r="DW99" s="35" t="str">
        <f>IF(Aanbod!D114&gt;"",IF($DV$203&lt;0,IF(DV99&lt;=ABS($DV$203),0.01,0),IF(DV99&lt;=ABS($DV$203),-0.01,0))," ")</f>
        <v xml:space="preserve"> </v>
      </c>
      <c r="DX99" s="35"/>
      <c r="DY99" s="28" t="str">
        <f>IF(Aanbod!D114&gt;"",DT99+DW99," ")</f>
        <v xml:space="preserve"> </v>
      </c>
    </row>
    <row r="100" spans="1:129" x14ac:dyDescent="0.25">
      <c r="A100" s="26" t="str">
        <f>Aanbod!A115</f>
        <v/>
      </c>
      <c r="B100" s="27" t="str">
        <f>IF(Aanbod!D115&gt;"",IF(EXACT(Aanbod!F115, "Preferent"),Aanbod!E115*2,IF(EXACT(Aanbod!F115, "Concurrent"),Aanbod!E115,0))," ")</f>
        <v xml:space="preserve"> </v>
      </c>
      <c r="C100" s="28" t="str">
        <f>IF(Aanbod!E115&gt;0,Aanbod!E115," ")</f>
        <v xml:space="preserve"> </v>
      </c>
      <c r="D100" s="5"/>
      <c r="E100" s="5"/>
      <c r="F100" s="5" t="str">
        <f>IF(Aanbod!D115&gt;"",IF(EXACT(Aanbod!D115, "pA"),Berekening!B100,IF(EXACT(Aanbod!D115, "Gvg-A"),Berekening!B100,IF(EXACT(Aanbod!D115, "Gvg"),Berekening!B100,0)))," ")</f>
        <v xml:space="preserve"> </v>
      </c>
      <c r="G100" s="5" t="str">
        <f>IF(Aanbod!D115&gt;"",IF(EXACT(Aanbod!D115, "pA"),Aanbod!E115,IF(EXACT(Aanbod!D115, "Gvg-A"),Aanbod!E115,IF(EXACT(Aanbod!D115, "Gvg"),Aanbod!E115,0)))," ")</f>
        <v xml:space="preserve"> </v>
      </c>
      <c r="H100" s="5" t="str">
        <f>IF(Aanbod!D115&gt;"",IF($F$203&gt;0,$E$1/$F$203*F100,0)," ")</f>
        <v xml:space="preserve"> </v>
      </c>
      <c r="I100" s="29" t="str">
        <f>IF(Aanbod!D115&gt;"",IF(G100&gt;0,H100/G100," ")," ")</f>
        <v xml:space="preserve"> </v>
      </c>
      <c r="J100" s="5"/>
      <c r="K100" s="5"/>
      <c r="L100" s="5" t="str">
        <f>IF(Aanbod!D115&gt;"",IF(EXACT(Aanbod!D115, "pB"),Berekening!B100,IF(EXACT(Aanbod!D115, "Gvg-B"),Berekening!B100,IF(EXACT(Aanbod!D115, "Gvg"),Berekening!B100,0)))," ")</f>
        <v xml:space="preserve"> </v>
      </c>
      <c r="M100" s="5" t="str">
        <f>IF(Aanbod!D115&gt;"",IF(EXACT(Aanbod!D115, "pB"),Aanbod!E115,IF(EXACT(Aanbod!D115, "Gvg-B"),Aanbod!E115,IF(EXACT(Aanbod!D115, "Gvg"),Aanbod!E115,0)))," ")</f>
        <v xml:space="preserve"> </v>
      </c>
      <c r="N100" s="9" t="str">
        <f>IF(Aanbod!D115&gt;"",IF($L$203&gt;0,$K$1/$L$203*L100,0)," ")</f>
        <v xml:space="preserve"> </v>
      </c>
      <c r="O100" s="10" t="str">
        <f>IF(Aanbod!D115&gt;"",IF(M100&gt;0,N100/M100," ")," ")</f>
        <v xml:space="preserve"> </v>
      </c>
      <c r="P100" s="26"/>
      <c r="Q100" s="30"/>
      <c r="R100" s="31" t="str">
        <f>IF(Aanbod!D115&gt;"",IF(EXACT(Aanbod!D115, "pA"),Berekening!B100,IF(EXACT(Aanbod!D115, "Gvg"),Berekening!B100,IF(EXACT(Aanbod!D115, "Gvg-A"),Berekening!B100,IF(EXACT(Aanbod!D115, "Gvg-B"),Berekening!B100,0))))," ")</f>
        <v xml:space="preserve"> </v>
      </c>
      <c r="S100" s="31" t="str">
        <f>IF(Aanbod!D115&gt;"",IF(EXACT(Aanbod!D115, "pA"),Aanbod!E115,IF(EXACT(Aanbod!D115, "Gvg"),Aanbod!E115,IF(EXACT(Aanbod!D115, "Gvg-A"),Aanbod!E115,IF(EXACT(Aanbod!D115, "Gvg-B"),Aanbod!E115,0))))," ")</f>
        <v xml:space="preserve"> </v>
      </c>
      <c r="T100" s="31" t="str">
        <f>IF(Aanbod!D115&gt;"",IF($R$203&gt;0,$Q$1/$R$203*R100,0)," ")</f>
        <v xml:space="preserve"> </v>
      </c>
      <c r="U100" s="29" t="str">
        <f>IF(Aanbod!D115&gt;"",IF(S100&gt;0,T100/S100," ")," ")</f>
        <v xml:space="preserve"> </v>
      </c>
      <c r="W100" s="26"/>
      <c r="X100" s="30"/>
      <c r="Y100" s="31" t="str">
        <f>IF(Aanbod!D115&gt;"",IF(EXACT(Aanbod!D115, "pB"),Berekening!B100,IF(EXACT(Aanbod!D115, "Gvg"),Berekening!B100,IF(EXACT(Aanbod!D115, "Gvg-A"),Berekening!B100,IF(EXACT(Aanbod!D115, "Gvg-B"),Berekening!B100,0))))," ")</f>
        <v xml:space="preserve"> </v>
      </c>
      <c r="Z100" s="31" t="str">
        <f>IF(Aanbod!D115&gt;"",IF(EXACT(Aanbod!D115, "pB"),Aanbod!E115,IF(EXACT(Aanbod!D115, "Gvg"),Aanbod!E115,IF(EXACT(Aanbod!D115, "Gvg-A"),Aanbod!E115,IF(EXACT(Aanbod!D115, "Gvg-B"),Aanbod!E115,0))))," ")</f>
        <v xml:space="preserve"> </v>
      </c>
      <c r="AA100" s="31" t="str">
        <f>IF(Aanbod!D115&gt;"",IF($Y$203&gt;0,$X$1/$Y$203*Y100,0)," ")</f>
        <v xml:space="preserve"> </v>
      </c>
      <c r="AB100" s="29" t="str">
        <f>IF(Aanbod!D115&gt;"",IF(Z100&gt;0,AA100/Z100," ")," ")</f>
        <v xml:space="preserve"> </v>
      </c>
      <c r="AC100" s="32"/>
      <c r="AD100" s="26" t="str">
        <f>IF(Aanbod!D115&gt;"",ROW(AE100)-1," ")</f>
        <v xml:space="preserve"> </v>
      </c>
      <c r="AE100" t="str">
        <f>IF(Aanbod!D115&gt;"",Aanbod!D115," ")</f>
        <v xml:space="preserve"> </v>
      </c>
      <c r="AF100" s="9" t="str">
        <f>IF(Aanbod!D115&gt;"",Aanbod!E115," ")</f>
        <v xml:space="preserve"> </v>
      </c>
      <c r="AG100" t="str">
        <f>IF(Aanbod!D115&gt;"",Aanbod!F115," ")</f>
        <v xml:space="preserve"> </v>
      </c>
      <c r="AH100" s="33" t="str">
        <f>IF(Aanbod!D115&gt;"",Berekening!B100," ")</f>
        <v xml:space="preserve"> </v>
      </c>
      <c r="AI100" s="34" t="str">
        <f>IF(Aanbod!D115&gt;"",Berekening!H100+Berekening!N100+Berekening!T100+Berekening!AA100," ")</f>
        <v xml:space="preserve"> </v>
      </c>
      <c r="AJ100" s="35" t="str">
        <f>IF(Aanbod!D115&gt;"",IF((AI100-AF100)&gt;0,0,(AI100-AF100))," ")</f>
        <v xml:space="preserve"> </v>
      </c>
      <c r="AK100" s="35" t="str">
        <f>IF(Aanbod!D115&gt;"",IF((AI100-AF100)&gt;0,(AI100-AF100),0)," ")</f>
        <v xml:space="preserve"> </v>
      </c>
      <c r="AL100" s="35" t="str">
        <f>IF(Aanbod!D115&gt;"",IF(AK100&gt;0,Berekening!H100/AI100*AK100,0)," ")</f>
        <v xml:space="preserve"> </v>
      </c>
      <c r="AM100" s="35" t="str">
        <f>IF(Aanbod!D115&gt;"",IF(AK100&gt;0,Berekening!N100/AI100*AK100,0)," ")</f>
        <v xml:space="preserve"> </v>
      </c>
      <c r="AN100" s="35" t="str">
        <f>IF(Aanbod!D115&gt;"",IF(AK100&gt;0,Berekening!T100/AI100*AK100,0)," ")</f>
        <v xml:space="preserve"> </v>
      </c>
      <c r="AO100" s="33" t="str">
        <f>IF(Aanbod!D115&gt;"",IF(AK100&gt;0,Berekening!AA100/AI100*AK100,0)," ")</f>
        <v xml:space="preserve"> </v>
      </c>
      <c r="AX100" s="36"/>
      <c r="AY100" s="5"/>
      <c r="AZ100" s="5" t="str">
        <f>IF(Aanbod!D115&gt;"",IF(EXACT(AK100,0),IF(EXACT(Aanbod!D115, "pA"),Berekening!B100,IF(EXACT(Aanbod!D115, "Gvg-A"),Berekening!B100,IF(EXACT(Aanbod!D115, "Gvg"),Berekening!B100,0))),0)," ")</f>
        <v xml:space="preserve"> </v>
      </c>
      <c r="BA100" s="5" t="str">
        <f>IF(Aanbod!D115&gt;"",IF(EXACT(AK100,0),IF(EXACT(Aanbod!D115, "pA"),Aanbod!E115,IF(EXACT(Aanbod!D115, "Gvg-A"),Aanbod!E115,IF(EXACT(Aanbod!D115, "Gvg"),Aanbod!E115,0))),0)," ")</f>
        <v xml:space="preserve"> </v>
      </c>
      <c r="BB100" s="5" t="str">
        <f>IF(Aanbod!D115&gt;"",IF($AZ$203&gt;0,$AY$1/$AZ$203*AZ100,0)," ")</f>
        <v xml:space="preserve"> </v>
      </c>
      <c r="BC100" s="29" t="str">
        <f>IF(Aanbod!D115&gt;"",IF(BA100&gt;0,BB100/BA100," ")," ")</f>
        <v xml:space="preserve"> </v>
      </c>
      <c r="BD100" s="5"/>
      <c r="BE100" s="5"/>
      <c r="BF100" s="5" t="str">
        <f>IF(Aanbod!D115&gt;"",IF(EXACT(AK100,0),IF(EXACT(Aanbod!D115, "pB"),Berekening!B100,IF(EXACT(Aanbod!D115, "Gvg-B"),Berekening!B100,IF(EXACT(Aanbod!D115, "Gvg"),Berekening!B100,0))),0)," ")</f>
        <v xml:space="preserve"> </v>
      </c>
      <c r="BG100" s="5" t="str">
        <f>IF(Aanbod!D115&gt;"",IF(EXACT(AK100,0),IF(EXACT(Aanbod!D115, "pB"),Aanbod!E115,IF(EXACT(Aanbod!D115, "Gvg-B"),Aanbod!E115,IF(EXACT(Aanbod!D115, "Gvg"),Aanbod!E115,0))),0)," ")</f>
        <v xml:space="preserve"> </v>
      </c>
      <c r="BH100" s="9" t="str">
        <f>IF(Aanbod!D115&gt;"",IF($BF$203&gt;0,$BE$1/$BF$203*BF100,0)," ")</f>
        <v xml:space="preserve"> </v>
      </c>
      <c r="BI100" s="10" t="str">
        <f>IF(Aanbod!D115&gt;"",IF(BG100&gt;0,BH100/BG100," ")," ")</f>
        <v xml:space="preserve"> </v>
      </c>
      <c r="BJ100" s="26"/>
      <c r="BK100" s="30"/>
      <c r="BL100" s="31" t="str">
        <f>IF(Aanbod!D115&gt;"",IF(EXACT(AK100,0),IF(EXACT(Aanbod!D115, "pA"),Berekening!B100,IF(EXACT(Aanbod!D115, "Gvg"),Berekening!B100,IF(EXACT(Aanbod!D115, "Gvg-A"),Berekening!B100,IF(EXACT(Aanbod!D115, "Gvg-B"),Berekening!B100,0)))),0)," ")</f>
        <v xml:space="preserve"> </v>
      </c>
      <c r="BM100" s="31" t="str">
        <f>IF(Aanbod!D115&gt;"",IF(EXACT(AK100,0),IF(EXACT(Aanbod!D115, "pA"),Aanbod!E115,IF(EXACT(Aanbod!D115, "Gvg"),Aanbod!E115,IF(EXACT(Aanbod!D115, "Gvg-A"),Aanbod!E115,IF(EXACT(Aanbod!D115, "Gvg-B"),Aanbod!E115,0)))),0)," ")</f>
        <v xml:space="preserve"> </v>
      </c>
      <c r="BN100" s="31" t="str">
        <f>IF(Aanbod!D115&gt;"",IF($BL$203&gt;0,$BK$1/$BL$203*BL100,0)," ")</f>
        <v xml:space="preserve"> </v>
      </c>
      <c r="BO100" s="29" t="str">
        <f>IF(Aanbod!D115&gt;"",IF(BM100&gt;0,BN100/BM100," ")," ")</f>
        <v xml:space="preserve"> </v>
      </c>
      <c r="BQ100" s="26"/>
      <c r="BR100" s="30"/>
      <c r="BS100" s="31" t="str">
        <f>IF(Aanbod!D115&gt;"",IF(EXACT(AK100,0),IF(EXACT(Aanbod!D115, "pB"),Berekening!B100,IF(EXACT(Aanbod!D115, "Gvg"),Berekening!B100,IF(EXACT(Aanbod!D115, "Gvg-A"),Berekening!B100,IF(EXACT(Aanbod!D115, "Gvg-B"),Berekening!B100,0)))),0)," ")</f>
        <v xml:space="preserve"> </v>
      </c>
      <c r="BT100" s="31" t="str">
        <f>IF(Aanbod!D115&gt;"",IF(EXACT(AK100,0),IF(EXACT(Aanbod!D115, "pB"),Aanbod!E115,IF(EXACT(Aanbod!D115, "Gvg"),Aanbod!E115,IF(EXACT(Aanbod!D115, "Gvg-A"),Aanbod!E115,IF(EXACT(Aanbod!D115, "Gvg-B"),Aanbod!E115,0)))),0)," ")</f>
        <v xml:space="preserve"> </v>
      </c>
      <c r="BU100" s="31" t="str">
        <f>IF(Aanbod!D115&gt;"",IF($BS$203&gt;0,$BR$1/$BS$203*BS100,0)," ")</f>
        <v xml:space="preserve"> </v>
      </c>
      <c r="BV100" s="29" t="str">
        <f>IF(Aanbod!D115&gt;"",IF(BT100&gt;0,BU100/BT100," ")," ")</f>
        <v xml:space="preserve"> </v>
      </c>
      <c r="BX100" s="34" t="str">
        <f>IF(Aanbod!D115&gt;"",AI100-AK100+BB100+BH100+BN100+BU100," ")</f>
        <v xml:space="preserve"> </v>
      </c>
      <c r="BY100" s="35" t="str">
        <f>IF(Aanbod!D115&gt;"",IF((BX100-AF100)&gt;0,0,(BX100-AF100))," ")</f>
        <v xml:space="preserve"> </v>
      </c>
      <c r="BZ100" s="35" t="str">
        <f>IF(Aanbod!D115&gt;"",IF((BX100-AF100)&gt;0,(BX100-AF100),0)," ")</f>
        <v xml:space="preserve"> </v>
      </c>
      <c r="CA100" s="35" t="str">
        <f>IF(Aanbod!D115&gt;"",IF(BZ100&gt;0,(Berekening!H100+BB100)/BX100*BZ100,0)," ")</f>
        <v xml:space="preserve"> </v>
      </c>
      <c r="CB100" s="35" t="str">
        <f>IF(Aanbod!D115&gt;"",IF(BZ100&gt;0,(Berekening!N100+BH100)/BX100*BZ100,0)," ")</f>
        <v xml:space="preserve"> </v>
      </c>
      <c r="CC100" s="35" t="str">
        <f>IF(Aanbod!D115&gt;"",IF(BZ100&gt;0,(Berekening!T100+BN100)/BX100*BZ100,0)," ")</f>
        <v xml:space="preserve"> </v>
      </c>
      <c r="CD100" s="33" t="str">
        <f>IF(Aanbod!D115&gt;"",IF(BZ100&gt;0,Berekening!AA100/BX100*BZ100,0)," ")</f>
        <v xml:space="preserve"> </v>
      </c>
      <c r="CE100" s="35"/>
      <c r="CM100" s="36"/>
      <c r="CN100" s="5"/>
      <c r="CO100" s="5" t="str">
        <f>IF(Aanbod!D115&gt;"",IF(EXACT(BZ100,0),IF(EXACT(AK100,0),IF(EXACT(AE100, "pA"),AH100,IF(EXACT(AE100, "Gvg-A"),AH100,IF(EXACT(AE100, "Gvg"),AH100,0))),0),0)," ")</f>
        <v xml:space="preserve"> </v>
      </c>
      <c r="CP100" s="5" t="str">
        <f>IF(Aanbod!D115&gt;"",IF(EXACT(BZ100,0),IF(EXACT(AK100,0),IF(EXACT(AE100, "pA"),AF100,IF(EXACT(AE100, "Gvg-A"),AF100,IF(EXACT(AE100, "Gvg"),AF100,0))),0),0)," ")</f>
        <v xml:space="preserve"> </v>
      </c>
      <c r="CQ100" s="5" t="str">
        <f>IF(Aanbod!D115&gt;"",IF($CO$203&gt;0,$CN$1/$CO$203*CO100,0)," ")</f>
        <v xml:space="preserve"> </v>
      </c>
      <c r="CR100" s="29" t="str">
        <f>IF(Aanbod!D115&gt;"",IF(CP100&gt;0,CQ100/CP100," ")," ")</f>
        <v xml:space="preserve"> </v>
      </c>
      <c r="CS100" s="5"/>
      <c r="CT100" s="5"/>
      <c r="CU100" s="5" t="str">
        <f>IF(Aanbod!D115&gt;"",IF(EXACT(BZ100,0),IF(EXACT(AK100,0),IF(EXACT(AE100, "pB"),AH100,IF(EXACT(AE100, "Gvg-B"),AH100,IF(EXACT(AE100, "Gvg"),AH100,0))),0),0)," ")</f>
        <v xml:space="preserve"> </v>
      </c>
      <c r="CV100" s="5" t="str">
        <f>IF(Aanbod!D115&gt;"",IF(EXACT(BZ100,0),IF(EXACT(AK100,0),IF(EXACT(AE100, "pB"),AF100,IF(EXACT(AE100, "Gvg-B"),AF100,IF(EXACT(AE100, "Gvg"),AF100,0))),0),0)," ")</f>
        <v xml:space="preserve"> </v>
      </c>
      <c r="CW100" s="9" t="str">
        <f>IF(Aanbod!D115&gt;"",IF($CU$203&gt;0,$CT$1/$CU$203*CU100,0)," ")</f>
        <v xml:space="preserve"> </v>
      </c>
      <c r="CX100" s="10" t="str">
        <f>IF(Aanbod!D115&gt;"",IF(CV100&gt;0,CW100/CV100," ")," ")</f>
        <v xml:space="preserve"> </v>
      </c>
      <c r="CY100" s="26"/>
      <c r="CZ100" s="30"/>
      <c r="DA100" s="31" t="str">
        <f>IF(Aanbod!D115&gt;"",IF(EXACT(BZ100,0),IF(EXACT(AK100,0),IF(EXACT(AE100, "pA"),AH100,IF(EXACT(AE100, "Gvg"),AH100,IF(EXACT(AE100, "Gvg-A"),AH100,IF(EXACT(AE100, "Gvg-B"),AH100,0)))),0),0)," ")</f>
        <v xml:space="preserve"> </v>
      </c>
      <c r="DB100" s="31" t="str">
        <f>IF(Aanbod!D115&gt;"",IF(EXACT(BZ100,0),IF(EXACT(AK100,0),IF(EXACT(AE100, "pA"),AF100,IF(EXACT(AE100, "Gvg"),AF100,IF(EXACT(AE100, "Gvg-A"),AF100,IF(EXACT(AE100, "Gvg-B"),AF100,0)))),0),0)," ")</f>
        <v xml:space="preserve"> </v>
      </c>
      <c r="DC100" s="31" t="str">
        <f>IF(Aanbod!D115&gt;"",IF($DA$203&gt;0,$CZ$1/$DA$203*DA100,0)," ")</f>
        <v xml:space="preserve"> </v>
      </c>
      <c r="DD100" s="29" t="str">
        <f>IF(Aanbod!D115&gt;"",IF(DB100&gt;0,DC100/DB100," ")," ")</f>
        <v xml:space="preserve"> </v>
      </c>
      <c r="DF100" s="26"/>
      <c r="DG100" s="30"/>
      <c r="DH100" s="31" t="str">
        <f>IF(Aanbod!D115&gt;"",IF(EXACT(BZ100,0),IF(EXACT(AK100,0),IF(EXACT(AE100, "pB"),AH100,IF(EXACT(AE100, "Gvg"),AH100,IF(EXACT(AE100, "Gvg-A"),AH100,IF(EXACT(AE100, "Gvg-B"),AH100,0)))),0),0)," ")</f>
        <v xml:space="preserve"> </v>
      </c>
      <c r="DI100" s="31" t="str">
        <f>IF(Aanbod!D115&gt;"",IF(EXACT(BZ100,0),IF(EXACT(AK100,0),IF(EXACT(AE100, "pB"),AF100,IF(EXACT(AE100, "Gvg"),AF100,IF(EXACT(AE100, "Gvg-A"),AF100,IF(EXACT(AE100, "Gvg-B"),AF100,0)))),0),0)," ")</f>
        <v xml:space="preserve"> </v>
      </c>
      <c r="DJ100" s="31" t="str">
        <f>IF(Aanbod!D115&gt;"",IF($DH$203&gt;0,$DG$1/$DH$203*DH100,0)," ")</f>
        <v xml:space="preserve"> </v>
      </c>
      <c r="DK100" s="29" t="str">
        <f>IF(Aanbod!D115&gt;"",IF(DI100&gt;0,DJ100/DI100," ")," ")</f>
        <v xml:space="preserve"> </v>
      </c>
      <c r="DM100" s="37" t="str">
        <f>IF(Aanbod!D115&gt;"",BX100-BZ100+CQ100+CW100+DC100+DJ100," ")</f>
        <v xml:space="preserve"> </v>
      </c>
      <c r="DN100" s="35" t="str">
        <f>IF(Aanbod!D115&gt;"",IF((DM100-AF100)&gt;0,(DM100-AF100),0)," ")</f>
        <v xml:space="preserve"> </v>
      </c>
      <c r="DO100" s="35" t="str">
        <f>IF(Aanbod!D115&gt;"",IF(DN100&gt;0,(Berekening!H100+BB100+CQ100)/DM100*DN100,0)," ")</f>
        <v xml:space="preserve"> </v>
      </c>
      <c r="DP100" s="35" t="str">
        <f>IF(Aanbod!D115&gt;"",IF(DN100&gt;0,(Berekening!N100+BH100+CW100)/DM100*DN100,0)," ")</f>
        <v xml:space="preserve"> </v>
      </c>
      <c r="DQ100" s="35" t="str">
        <f>IF(Aanbod!D115&gt;"",IF(DN100&gt;0,(Berekening!T100+BN100+DC100)/DM100*DN100,0)," ")</f>
        <v xml:space="preserve"> </v>
      </c>
      <c r="DR100" s="33" t="str">
        <f>IF(Aanbod!D115&gt;"",IF(DN100&gt;0,(Berekening!AA100+BU100+DJ100)/DM100*DN100,0)," ")</f>
        <v xml:space="preserve"> </v>
      </c>
      <c r="DS100" s="35"/>
      <c r="DT100" s="38" t="str">
        <f>IF(Aanbod!D115&gt;"",ROUND((DM100-DN100),2)," ")</f>
        <v xml:space="preserve"> </v>
      </c>
      <c r="DU100" s="38" t="str">
        <f>IF(Aanbod!D115&gt;"",IF(DT100=C100,0.01,DT100),"")</f>
        <v/>
      </c>
      <c r="DV100" s="39" t="str">
        <f>IF(Aanbod!D115&gt;"",RANK(DU100,$DU$2:$DU$201) + COUNTIF($DU$2:DU100,DU100) -1," ")</f>
        <v xml:space="preserve"> </v>
      </c>
      <c r="DW100" s="35" t="str">
        <f>IF(Aanbod!D115&gt;"",IF($DV$203&lt;0,IF(DV100&lt;=ABS($DV$203),0.01,0),IF(DV100&lt;=ABS($DV$203),-0.01,0))," ")</f>
        <v xml:space="preserve"> </v>
      </c>
      <c r="DX100" s="35"/>
      <c r="DY100" s="28" t="str">
        <f>IF(Aanbod!D115&gt;"",DT100+DW100," ")</f>
        <v xml:space="preserve"> </v>
      </c>
    </row>
    <row r="101" spans="1:129" x14ac:dyDescent="0.25">
      <c r="A101" s="26" t="str">
        <f>Aanbod!A116</f>
        <v/>
      </c>
      <c r="B101" s="27" t="str">
        <f>IF(Aanbod!D116&gt;"",IF(EXACT(Aanbod!F116, "Preferent"),Aanbod!E116*2,IF(EXACT(Aanbod!F116, "Concurrent"),Aanbod!E116,0))," ")</f>
        <v xml:space="preserve"> </v>
      </c>
      <c r="C101" s="28" t="str">
        <f>IF(Aanbod!E116&gt;0,Aanbod!E116," ")</f>
        <v xml:space="preserve"> </v>
      </c>
      <c r="D101" s="5"/>
      <c r="E101" s="5"/>
      <c r="F101" s="5" t="str">
        <f>IF(Aanbod!D116&gt;"",IF(EXACT(Aanbod!D116, "pA"),Berekening!B101,IF(EXACT(Aanbod!D116, "Gvg-A"),Berekening!B101,IF(EXACT(Aanbod!D116, "Gvg"),Berekening!B101,0)))," ")</f>
        <v xml:space="preserve"> </v>
      </c>
      <c r="G101" s="5" t="str">
        <f>IF(Aanbod!D116&gt;"",IF(EXACT(Aanbod!D116, "pA"),Aanbod!E116,IF(EXACT(Aanbod!D116, "Gvg-A"),Aanbod!E116,IF(EXACT(Aanbod!D116, "Gvg"),Aanbod!E116,0)))," ")</f>
        <v xml:space="preserve"> </v>
      </c>
      <c r="H101" s="5" t="str">
        <f>IF(Aanbod!D116&gt;"",IF($F$203&gt;0,$E$1/$F$203*F101,0)," ")</f>
        <v xml:space="preserve"> </v>
      </c>
      <c r="I101" s="29" t="str">
        <f>IF(Aanbod!D116&gt;"",IF(G101&gt;0,H101/G101," ")," ")</f>
        <v xml:space="preserve"> </v>
      </c>
      <c r="J101" s="5"/>
      <c r="K101" s="5"/>
      <c r="L101" s="5" t="str">
        <f>IF(Aanbod!D116&gt;"",IF(EXACT(Aanbod!D116, "pB"),Berekening!B101,IF(EXACT(Aanbod!D116, "Gvg-B"),Berekening!B101,IF(EXACT(Aanbod!D116, "Gvg"),Berekening!B101,0)))," ")</f>
        <v xml:space="preserve"> </v>
      </c>
      <c r="M101" s="5" t="str">
        <f>IF(Aanbod!D116&gt;"",IF(EXACT(Aanbod!D116, "pB"),Aanbod!E116,IF(EXACT(Aanbod!D116, "Gvg-B"),Aanbod!E116,IF(EXACT(Aanbod!D116, "Gvg"),Aanbod!E116,0)))," ")</f>
        <v xml:space="preserve"> </v>
      </c>
      <c r="N101" s="9" t="str">
        <f>IF(Aanbod!D116&gt;"",IF($L$203&gt;0,$K$1/$L$203*L101,0)," ")</f>
        <v xml:space="preserve"> </v>
      </c>
      <c r="O101" s="10" t="str">
        <f>IF(Aanbod!D116&gt;"",IF(M101&gt;0,N101/M101," ")," ")</f>
        <v xml:space="preserve"> </v>
      </c>
      <c r="P101" s="26"/>
      <c r="Q101" s="30"/>
      <c r="R101" s="31" t="str">
        <f>IF(Aanbod!D116&gt;"",IF(EXACT(Aanbod!D116, "pA"),Berekening!B101,IF(EXACT(Aanbod!D116, "Gvg"),Berekening!B101,IF(EXACT(Aanbod!D116, "Gvg-A"),Berekening!B101,IF(EXACT(Aanbod!D116, "Gvg-B"),Berekening!B101,0))))," ")</f>
        <v xml:space="preserve"> </v>
      </c>
      <c r="S101" s="31" t="str">
        <f>IF(Aanbod!D116&gt;"",IF(EXACT(Aanbod!D116, "pA"),Aanbod!E116,IF(EXACT(Aanbod!D116, "Gvg"),Aanbod!E116,IF(EXACT(Aanbod!D116, "Gvg-A"),Aanbod!E116,IF(EXACT(Aanbod!D116, "Gvg-B"),Aanbod!E116,0))))," ")</f>
        <v xml:space="preserve"> </v>
      </c>
      <c r="T101" s="31" t="str">
        <f>IF(Aanbod!D116&gt;"",IF($R$203&gt;0,$Q$1/$R$203*R101,0)," ")</f>
        <v xml:space="preserve"> </v>
      </c>
      <c r="U101" s="29" t="str">
        <f>IF(Aanbod!D116&gt;"",IF(S101&gt;0,T101/S101," ")," ")</f>
        <v xml:space="preserve"> </v>
      </c>
      <c r="W101" s="26"/>
      <c r="X101" s="30"/>
      <c r="Y101" s="31" t="str">
        <f>IF(Aanbod!D116&gt;"",IF(EXACT(Aanbod!D116, "pB"),Berekening!B101,IF(EXACT(Aanbod!D116, "Gvg"),Berekening!B101,IF(EXACT(Aanbod!D116, "Gvg-A"),Berekening!B101,IF(EXACT(Aanbod!D116, "Gvg-B"),Berekening!B101,0))))," ")</f>
        <v xml:space="preserve"> </v>
      </c>
      <c r="Z101" s="31" t="str">
        <f>IF(Aanbod!D116&gt;"",IF(EXACT(Aanbod!D116, "pB"),Aanbod!E116,IF(EXACT(Aanbod!D116, "Gvg"),Aanbod!E116,IF(EXACT(Aanbod!D116, "Gvg-A"),Aanbod!E116,IF(EXACT(Aanbod!D116, "Gvg-B"),Aanbod!E116,0))))," ")</f>
        <v xml:space="preserve"> </v>
      </c>
      <c r="AA101" s="31" t="str">
        <f>IF(Aanbod!D116&gt;"",IF($Y$203&gt;0,$X$1/$Y$203*Y101,0)," ")</f>
        <v xml:space="preserve"> </v>
      </c>
      <c r="AB101" s="29" t="str">
        <f>IF(Aanbod!D116&gt;"",IF(Z101&gt;0,AA101/Z101," ")," ")</f>
        <v xml:space="preserve"> </v>
      </c>
      <c r="AC101" s="32"/>
      <c r="AD101" s="26" t="str">
        <f>IF(Aanbod!D116&gt;"",ROW(AE101)-1," ")</f>
        <v xml:space="preserve"> </v>
      </c>
      <c r="AE101" t="str">
        <f>IF(Aanbod!D116&gt;"",Aanbod!D116," ")</f>
        <v xml:space="preserve"> </v>
      </c>
      <c r="AF101" s="9" t="str">
        <f>IF(Aanbod!D116&gt;"",Aanbod!E116," ")</f>
        <v xml:space="preserve"> </v>
      </c>
      <c r="AG101" t="str">
        <f>IF(Aanbod!D116&gt;"",Aanbod!F116," ")</f>
        <v xml:space="preserve"> </v>
      </c>
      <c r="AH101" s="33" t="str">
        <f>IF(Aanbod!D116&gt;"",Berekening!B101," ")</f>
        <v xml:space="preserve"> </v>
      </c>
      <c r="AI101" s="34" t="str">
        <f>IF(Aanbod!D116&gt;"",Berekening!H101+Berekening!N101+Berekening!T101+Berekening!AA101," ")</f>
        <v xml:space="preserve"> </v>
      </c>
      <c r="AJ101" s="35" t="str">
        <f>IF(Aanbod!D116&gt;"",IF((AI101-AF101)&gt;0,0,(AI101-AF101))," ")</f>
        <v xml:space="preserve"> </v>
      </c>
      <c r="AK101" s="35" t="str">
        <f>IF(Aanbod!D116&gt;"",IF((AI101-AF101)&gt;0,(AI101-AF101),0)," ")</f>
        <v xml:space="preserve"> </v>
      </c>
      <c r="AL101" s="35" t="str">
        <f>IF(Aanbod!D116&gt;"",IF(AK101&gt;0,Berekening!H101/AI101*AK101,0)," ")</f>
        <v xml:space="preserve"> </v>
      </c>
      <c r="AM101" s="35" t="str">
        <f>IF(Aanbod!D116&gt;"",IF(AK101&gt;0,Berekening!N101/AI101*AK101,0)," ")</f>
        <v xml:space="preserve"> </v>
      </c>
      <c r="AN101" s="35" t="str">
        <f>IF(Aanbod!D116&gt;"",IF(AK101&gt;0,Berekening!T101/AI101*AK101,0)," ")</f>
        <v xml:space="preserve"> </v>
      </c>
      <c r="AO101" s="33" t="str">
        <f>IF(Aanbod!D116&gt;"",IF(AK101&gt;0,Berekening!AA101/AI101*AK101,0)," ")</f>
        <v xml:space="preserve"> </v>
      </c>
      <c r="AX101" s="36"/>
      <c r="AY101" s="5"/>
      <c r="AZ101" s="5" t="str">
        <f>IF(Aanbod!D116&gt;"",IF(EXACT(AK101,0),IF(EXACT(Aanbod!D116, "pA"),Berekening!B101,IF(EXACT(Aanbod!D116, "Gvg-A"),Berekening!B101,IF(EXACT(Aanbod!D116, "Gvg"),Berekening!B101,0))),0)," ")</f>
        <v xml:space="preserve"> </v>
      </c>
      <c r="BA101" s="5" t="str">
        <f>IF(Aanbod!D116&gt;"",IF(EXACT(AK101,0),IF(EXACT(Aanbod!D116, "pA"),Aanbod!E116,IF(EXACT(Aanbod!D116, "Gvg-A"),Aanbod!E116,IF(EXACT(Aanbod!D116, "Gvg"),Aanbod!E116,0))),0)," ")</f>
        <v xml:space="preserve"> </v>
      </c>
      <c r="BB101" s="5" t="str">
        <f>IF(Aanbod!D116&gt;"",IF($AZ$203&gt;0,$AY$1/$AZ$203*AZ101,0)," ")</f>
        <v xml:space="preserve"> </v>
      </c>
      <c r="BC101" s="29" t="str">
        <f>IF(Aanbod!D116&gt;"",IF(BA101&gt;0,BB101/BA101," ")," ")</f>
        <v xml:space="preserve"> </v>
      </c>
      <c r="BD101" s="5"/>
      <c r="BE101" s="5"/>
      <c r="BF101" s="5" t="str">
        <f>IF(Aanbod!D116&gt;"",IF(EXACT(AK101,0),IF(EXACT(Aanbod!D116, "pB"),Berekening!B101,IF(EXACT(Aanbod!D116, "Gvg-B"),Berekening!B101,IF(EXACT(Aanbod!D116, "Gvg"),Berekening!B101,0))),0)," ")</f>
        <v xml:space="preserve"> </v>
      </c>
      <c r="BG101" s="5" t="str">
        <f>IF(Aanbod!D116&gt;"",IF(EXACT(AK101,0),IF(EXACT(Aanbod!D116, "pB"),Aanbod!E116,IF(EXACT(Aanbod!D116, "Gvg-B"),Aanbod!E116,IF(EXACT(Aanbod!D116, "Gvg"),Aanbod!E116,0))),0)," ")</f>
        <v xml:space="preserve"> </v>
      </c>
      <c r="BH101" s="9" t="str">
        <f>IF(Aanbod!D116&gt;"",IF($BF$203&gt;0,$BE$1/$BF$203*BF101,0)," ")</f>
        <v xml:space="preserve"> </v>
      </c>
      <c r="BI101" s="10" t="str">
        <f>IF(Aanbod!D116&gt;"",IF(BG101&gt;0,BH101/BG101," ")," ")</f>
        <v xml:space="preserve"> </v>
      </c>
      <c r="BJ101" s="26"/>
      <c r="BK101" s="30"/>
      <c r="BL101" s="31" t="str">
        <f>IF(Aanbod!D116&gt;"",IF(EXACT(AK101,0),IF(EXACT(Aanbod!D116, "pA"),Berekening!B101,IF(EXACT(Aanbod!D116, "Gvg"),Berekening!B101,IF(EXACT(Aanbod!D116, "Gvg-A"),Berekening!B101,IF(EXACT(Aanbod!D116, "Gvg-B"),Berekening!B101,0)))),0)," ")</f>
        <v xml:space="preserve"> </v>
      </c>
      <c r="BM101" s="31" t="str">
        <f>IF(Aanbod!D116&gt;"",IF(EXACT(AK101,0),IF(EXACT(Aanbod!D116, "pA"),Aanbod!E116,IF(EXACT(Aanbod!D116, "Gvg"),Aanbod!E116,IF(EXACT(Aanbod!D116, "Gvg-A"),Aanbod!E116,IF(EXACT(Aanbod!D116, "Gvg-B"),Aanbod!E116,0)))),0)," ")</f>
        <v xml:space="preserve"> </v>
      </c>
      <c r="BN101" s="31" t="str">
        <f>IF(Aanbod!D116&gt;"",IF($BL$203&gt;0,$BK$1/$BL$203*BL101,0)," ")</f>
        <v xml:space="preserve"> </v>
      </c>
      <c r="BO101" s="29" t="str">
        <f>IF(Aanbod!D116&gt;"",IF(BM101&gt;0,BN101/BM101," ")," ")</f>
        <v xml:space="preserve"> </v>
      </c>
      <c r="BQ101" s="26"/>
      <c r="BR101" s="30"/>
      <c r="BS101" s="31" t="str">
        <f>IF(Aanbod!D116&gt;"",IF(EXACT(AK101,0),IF(EXACT(Aanbod!D116, "pB"),Berekening!B101,IF(EXACT(Aanbod!D116, "Gvg"),Berekening!B101,IF(EXACT(Aanbod!D116, "Gvg-A"),Berekening!B101,IF(EXACT(Aanbod!D116, "Gvg-B"),Berekening!B101,0)))),0)," ")</f>
        <v xml:space="preserve"> </v>
      </c>
      <c r="BT101" s="31" t="str">
        <f>IF(Aanbod!D116&gt;"",IF(EXACT(AK101,0),IF(EXACT(Aanbod!D116, "pB"),Aanbod!E116,IF(EXACT(Aanbod!D116, "Gvg"),Aanbod!E116,IF(EXACT(Aanbod!D116, "Gvg-A"),Aanbod!E116,IF(EXACT(Aanbod!D116, "Gvg-B"),Aanbod!E116,0)))),0)," ")</f>
        <v xml:space="preserve"> </v>
      </c>
      <c r="BU101" s="31" t="str">
        <f>IF(Aanbod!D116&gt;"",IF($BS$203&gt;0,$BR$1/$BS$203*BS101,0)," ")</f>
        <v xml:space="preserve"> </v>
      </c>
      <c r="BV101" s="29" t="str">
        <f>IF(Aanbod!D116&gt;"",IF(BT101&gt;0,BU101/BT101," ")," ")</f>
        <v xml:space="preserve"> </v>
      </c>
      <c r="BX101" s="34" t="str">
        <f>IF(Aanbod!D116&gt;"",AI101-AK101+BB101+BH101+BN101+BU101," ")</f>
        <v xml:space="preserve"> </v>
      </c>
      <c r="BY101" s="35" t="str">
        <f>IF(Aanbod!D116&gt;"",IF((BX101-AF101)&gt;0,0,(BX101-AF101))," ")</f>
        <v xml:space="preserve"> </v>
      </c>
      <c r="BZ101" s="35" t="str">
        <f>IF(Aanbod!D116&gt;"",IF((BX101-AF101)&gt;0,(BX101-AF101),0)," ")</f>
        <v xml:space="preserve"> </v>
      </c>
      <c r="CA101" s="35" t="str">
        <f>IF(Aanbod!D116&gt;"",IF(BZ101&gt;0,(Berekening!H101+BB101)/BX101*BZ101,0)," ")</f>
        <v xml:space="preserve"> </v>
      </c>
      <c r="CB101" s="35" t="str">
        <f>IF(Aanbod!D116&gt;"",IF(BZ101&gt;0,(Berekening!N101+BH101)/BX101*BZ101,0)," ")</f>
        <v xml:space="preserve"> </v>
      </c>
      <c r="CC101" s="35" t="str">
        <f>IF(Aanbod!D116&gt;"",IF(BZ101&gt;0,(Berekening!T101+BN101)/BX101*BZ101,0)," ")</f>
        <v xml:space="preserve"> </v>
      </c>
      <c r="CD101" s="33" t="str">
        <f>IF(Aanbod!D116&gt;"",IF(BZ101&gt;0,Berekening!AA101/BX101*BZ101,0)," ")</f>
        <v xml:space="preserve"> </v>
      </c>
      <c r="CE101" s="35"/>
      <c r="CM101" s="36"/>
      <c r="CN101" s="5"/>
      <c r="CO101" s="5" t="str">
        <f>IF(Aanbod!D116&gt;"",IF(EXACT(BZ101,0),IF(EXACT(AK101,0),IF(EXACT(AE101, "pA"),AH101,IF(EXACT(AE101, "Gvg-A"),AH101,IF(EXACT(AE101, "Gvg"),AH101,0))),0),0)," ")</f>
        <v xml:space="preserve"> </v>
      </c>
      <c r="CP101" s="5" t="str">
        <f>IF(Aanbod!D116&gt;"",IF(EXACT(BZ101,0),IF(EXACT(AK101,0),IF(EXACT(AE101, "pA"),AF101,IF(EXACT(AE101, "Gvg-A"),AF101,IF(EXACT(AE101, "Gvg"),AF101,0))),0),0)," ")</f>
        <v xml:space="preserve"> </v>
      </c>
      <c r="CQ101" s="5" t="str">
        <f>IF(Aanbod!D116&gt;"",IF($CO$203&gt;0,$CN$1/$CO$203*CO101,0)," ")</f>
        <v xml:space="preserve"> </v>
      </c>
      <c r="CR101" s="29" t="str">
        <f>IF(Aanbod!D116&gt;"",IF(CP101&gt;0,CQ101/CP101," ")," ")</f>
        <v xml:space="preserve"> </v>
      </c>
      <c r="CS101" s="5"/>
      <c r="CT101" s="5"/>
      <c r="CU101" s="5" t="str">
        <f>IF(Aanbod!D116&gt;"",IF(EXACT(BZ101,0),IF(EXACT(AK101,0),IF(EXACT(AE101, "pB"),AH101,IF(EXACT(AE101, "Gvg-B"),AH101,IF(EXACT(AE101, "Gvg"),AH101,0))),0),0)," ")</f>
        <v xml:space="preserve"> </v>
      </c>
      <c r="CV101" s="5" t="str">
        <f>IF(Aanbod!D116&gt;"",IF(EXACT(BZ101,0),IF(EXACT(AK101,0),IF(EXACT(AE101, "pB"),AF101,IF(EXACT(AE101, "Gvg-B"),AF101,IF(EXACT(AE101, "Gvg"),AF101,0))),0),0)," ")</f>
        <v xml:space="preserve"> </v>
      </c>
      <c r="CW101" s="9" t="str">
        <f>IF(Aanbod!D116&gt;"",IF($CU$203&gt;0,$CT$1/$CU$203*CU101,0)," ")</f>
        <v xml:space="preserve"> </v>
      </c>
      <c r="CX101" s="10" t="str">
        <f>IF(Aanbod!D116&gt;"",IF(CV101&gt;0,CW101/CV101," ")," ")</f>
        <v xml:space="preserve"> </v>
      </c>
      <c r="CY101" s="26"/>
      <c r="CZ101" s="30"/>
      <c r="DA101" s="31" t="str">
        <f>IF(Aanbod!D116&gt;"",IF(EXACT(BZ101,0),IF(EXACT(AK101,0),IF(EXACT(AE101, "pA"),AH101,IF(EXACT(AE101, "Gvg"),AH101,IF(EXACT(AE101, "Gvg-A"),AH101,IF(EXACT(AE101, "Gvg-B"),AH101,0)))),0),0)," ")</f>
        <v xml:space="preserve"> </v>
      </c>
      <c r="DB101" s="31" t="str">
        <f>IF(Aanbod!D116&gt;"",IF(EXACT(BZ101,0),IF(EXACT(AK101,0),IF(EXACT(AE101, "pA"),AF101,IF(EXACT(AE101, "Gvg"),AF101,IF(EXACT(AE101, "Gvg-A"),AF101,IF(EXACT(AE101, "Gvg-B"),AF101,0)))),0),0)," ")</f>
        <v xml:space="preserve"> </v>
      </c>
      <c r="DC101" s="31" t="str">
        <f>IF(Aanbod!D116&gt;"",IF($DA$203&gt;0,$CZ$1/$DA$203*DA101,0)," ")</f>
        <v xml:space="preserve"> </v>
      </c>
      <c r="DD101" s="29" t="str">
        <f>IF(Aanbod!D116&gt;"",IF(DB101&gt;0,DC101/DB101," ")," ")</f>
        <v xml:space="preserve"> </v>
      </c>
      <c r="DF101" s="26"/>
      <c r="DG101" s="30"/>
      <c r="DH101" s="31" t="str">
        <f>IF(Aanbod!D116&gt;"",IF(EXACT(BZ101,0),IF(EXACT(AK101,0),IF(EXACT(AE101, "pB"),AH101,IF(EXACT(AE101, "Gvg"),AH101,IF(EXACT(AE101, "Gvg-A"),AH101,IF(EXACT(AE101, "Gvg-B"),AH101,0)))),0),0)," ")</f>
        <v xml:space="preserve"> </v>
      </c>
      <c r="DI101" s="31" t="str">
        <f>IF(Aanbod!D116&gt;"",IF(EXACT(BZ101,0),IF(EXACT(AK101,0),IF(EXACT(AE101, "pB"),AF101,IF(EXACT(AE101, "Gvg"),AF101,IF(EXACT(AE101, "Gvg-A"),AF101,IF(EXACT(AE101, "Gvg-B"),AF101,0)))),0),0)," ")</f>
        <v xml:space="preserve"> </v>
      </c>
      <c r="DJ101" s="31" t="str">
        <f>IF(Aanbod!D116&gt;"",IF($DH$203&gt;0,$DG$1/$DH$203*DH101,0)," ")</f>
        <v xml:space="preserve"> </v>
      </c>
      <c r="DK101" s="29" t="str">
        <f>IF(Aanbod!D116&gt;"",IF(DI101&gt;0,DJ101/DI101," ")," ")</f>
        <v xml:space="preserve"> </v>
      </c>
      <c r="DM101" s="37" t="str">
        <f>IF(Aanbod!D116&gt;"",BX101-BZ101+CQ101+CW101+DC101+DJ101," ")</f>
        <v xml:space="preserve"> </v>
      </c>
      <c r="DN101" s="35" t="str">
        <f>IF(Aanbod!D116&gt;"",IF((DM101-AF101)&gt;0,(DM101-AF101),0)," ")</f>
        <v xml:space="preserve"> </v>
      </c>
      <c r="DO101" s="35" t="str">
        <f>IF(Aanbod!D116&gt;"",IF(DN101&gt;0,(Berekening!H101+BB101+CQ101)/DM101*DN101,0)," ")</f>
        <v xml:space="preserve"> </v>
      </c>
      <c r="DP101" s="35" t="str">
        <f>IF(Aanbod!D116&gt;"",IF(DN101&gt;0,(Berekening!N101+BH101+CW101)/DM101*DN101,0)," ")</f>
        <v xml:space="preserve"> </v>
      </c>
      <c r="DQ101" s="35" t="str">
        <f>IF(Aanbod!D116&gt;"",IF(DN101&gt;0,(Berekening!T101+BN101+DC101)/DM101*DN101,0)," ")</f>
        <v xml:space="preserve"> </v>
      </c>
      <c r="DR101" s="33" t="str">
        <f>IF(Aanbod!D116&gt;"",IF(DN101&gt;0,(Berekening!AA101+BU101+DJ101)/DM101*DN101,0)," ")</f>
        <v xml:space="preserve"> </v>
      </c>
      <c r="DS101" s="35"/>
      <c r="DT101" s="38" t="str">
        <f>IF(Aanbod!D116&gt;"",ROUND((DM101-DN101),2)," ")</f>
        <v xml:space="preserve"> </v>
      </c>
      <c r="DU101" s="38" t="str">
        <f>IF(Aanbod!D116&gt;"",IF(DT101=C101,0.01,DT101),"")</f>
        <v/>
      </c>
      <c r="DV101" s="39" t="str">
        <f>IF(Aanbod!D116&gt;"",RANK(DU101,$DU$2:$DU$201) + COUNTIF($DU$2:DU101,DU101) -1," ")</f>
        <v xml:space="preserve"> </v>
      </c>
      <c r="DW101" s="35" t="str">
        <f>IF(Aanbod!D116&gt;"",IF($DV$203&lt;0,IF(DV101&lt;=ABS($DV$203),0.01,0),IF(DV101&lt;=ABS($DV$203),-0.01,0))," ")</f>
        <v xml:space="preserve"> </v>
      </c>
      <c r="DX101" s="35"/>
      <c r="DY101" s="28" t="str">
        <f>IF(Aanbod!D116&gt;"",DT101+DW101," ")</f>
        <v xml:space="preserve"> </v>
      </c>
    </row>
    <row r="102" spans="1:129" x14ac:dyDescent="0.25">
      <c r="A102" s="26" t="str">
        <f>Aanbod!A117</f>
        <v/>
      </c>
      <c r="B102" s="27" t="str">
        <f>IF(Aanbod!D117&gt;"",IF(EXACT(Aanbod!F117, "Preferent"),Aanbod!E117*2,IF(EXACT(Aanbod!F117, "Concurrent"),Aanbod!E117,0))," ")</f>
        <v xml:space="preserve"> </v>
      </c>
      <c r="C102" s="28" t="str">
        <f>IF(Aanbod!E117&gt;0,Aanbod!E117," ")</f>
        <v xml:space="preserve"> </v>
      </c>
      <c r="D102" s="5"/>
      <c r="E102" s="5"/>
      <c r="F102" s="5" t="str">
        <f>IF(Aanbod!D117&gt;"",IF(EXACT(Aanbod!D117, "pA"),Berekening!B102,IF(EXACT(Aanbod!D117, "Gvg-A"),Berekening!B102,IF(EXACT(Aanbod!D117, "Gvg"),Berekening!B102,0)))," ")</f>
        <v xml:space="preserve"> </v>
      </c>
      <c r="G102" s="5" t="str">
        <f>IF(Aanbod!D117&gt;"",IF(EXACT(Aanbod!D117, "pA"),Aanbod!E117,IF(EXACT(Aanbod!D117, "Gvg-A"),Aanbod!E117,IF(EXACT(Aanbod!D117, "Gvg"),Aanbod!E117,0)))," ")</f>
        <v xml:space="preserve"> </v>
      </c>
      <c r="H102" s="5" t="str">
        <f>IF(Aanbod!D117&gt;"",IF($F$203&gt;0,$E$1/$F$203*F102,0)," ")</f>
        <v xml:space="preserve"> </v>
      </c>
      <c r="I102" s="29" t="str">
        <f>IF(Aanbod!D117&gt;"",IF(G102&gt;0,H102/G102," ")," ")</f>
        <v xml:space="preserve"> </v>
      </c>
      <c r="J102" s="5"/>
      <c r="K102" s="5"/>
      <c r="L102" s="5" t="str">
        <f>IF(Aanbod!D117&gt;"",IF(EXACT(Aanbod!D117, "pB"),Berekening!B102,IF(EXACT(Aanbod!D117, "Gvg-B"),Berekening!B102,IF(EXACT(Aanbod!D117, "Gvg"),Berekening!B102,0)))," ")</f>
        <v xml:space="preserve"> </v>
      </c>
      <c r="M102" s="5" t="str">
        <f>IF(Aanbod!D117&gt;"",IF(EXACT(Aanbod!D117, "pB"),Aanbod!E117,IF(EXACT(Aanbod!D117, "Gvg-B"),Aanbod!E117,IF(EXACT(Aanbod!D117, "Gvg"),Aanbod!E117,0)))," ")</f>
        <v xml:space="preserve"> </v>
      </c>
      <c r="N102" s="9" t="str">
        <f>IF(Aanbod!D117&gt;"",IF($L$203&gt;0,$K$1/$L$203*L102,0)," ")</f>
        <v xml:space="preserve"> </v>
      </c>
      <c r="O102" s="10" t="str">
        <f>IF(Aanbod!D117&gt;"",IF(M102&gt;0,N102/M102," ")," ")</f>
        <v xml:space="preserve"> </v>
      </c>
      <c r="P102" s="26"/>
      <c r="Q102" s="30"/>
      <c r="R102" s="31" t="str">
        <f>IF(Aanbod!D117&gt;"",IF(EXACT(Aanbod!D117, "pA"),Berekening!B102,IF(EXACT(Aanbod!D117, "Gvg"),Berekening!B102,IF(EXACT(Aanbod!D117, "Gvg-A"),Berekening!B102,IF(EXACT(Aanbod!D117, "Gvg-B"),Berekening!B102,0))))," ")</f>
        <v xml:space="preserve"> </v>
      </c>
      <c r="S102" s="31" t="str">
        <f>IF(Aanbod!D117&gt;"",IF(EXACT(Aanbod!D117, "pA"),Aanbod!E117,IF(EXACT(Aanbod!D117, "Gvg"),Aanbod!E117,IF(EXACT(Aanbod!D117, "Gvg-A"),Aanbod!E117,IF(EXACT(Aanbod!D117, "Gvg-B"),Aanbod!E117,0))))," ")</f>
        <v xml:space="preserve"> </v>
      </c>
      <c r="T102" s="31" t="str">
        <f>IF(Aanbod!D117&gt;"",IF($R$203&gt;0,$Q$1/$R$203*R102,0)," ")</f>
        <v xml:space="preserve"> </v>
      </c>
      <c r="U102" s="29" t="str">
        <f>IF(Aanbod!D117&gt;"",IF(S102&gt;0,T102/S102," ")," ")</f>
        <v xml:space="preserve"> </v>
      </c>
      <c r="W102" s="26"/>
      <c r="X102" s="30"/>
      <c r="Y102" s="31" t="str">
        <f>IF(Aanbod!D117&gt;"",IF(EXACT(Aanbod!D117, "pB"),Berekening!B102,IF(EXACT(Aanbod!D117, "Gvg"),Berekening!B102,IF(EXACT(Aanbod!D117, "Gvg-A"),Berekening!B102,IF(EXACT(Aanbod!D117, "Gvg-B"),Berekening!B102,0))))," ")</f>
        <v xml:space="preserve"> </v>
      </c>
      <c r="Z102" s="31" t="str">
        <f>IF(Aanbod!D117&gt;"",IF(EXACT(Aanbod!D117, "pB"),Aanbod!E117,IF(EXACT(Aanbod!D117, "Gvg"),Aanbod!E117,IF(EXACT(Aanbod!D117, "Gvg-A"),Aanbod!E117,IF(EXACT(Aanbod!D117, "Gvg-B"),Aanbod!E117,0))))," ")</f>
        <v xml:space="preserve"> </v>
      </c>
      <c r="AA102" s="31" t="str">
        <f>IF(Aanbod!D117&gt;"",IF($Y$203&gt;0,$X$1/$Y$203*Y102,0)," ")</f>
        <v xml:space="preserve"> </v>
      </c>
      <c r="AB102" s="29" t="str">
        <f>IF(Aanbod!D117&gt;"",IF(Z102&gt;0,AA102/Z102," ")," ")</f>
        <v xml:space="preserve"> </v>
      </c>
      <c r="AC102" s="32"/>
      <c r="AD102" s="26" t="str">
        <f>IF(Aanbod!D117&gt;"",ROW(AE102)-1," ")</f>
        <v xml:space="preserve"> </v>
      </c>
      <c r="AE102" t="str">
        <f>IF(Aanbod!D117&gt;"",Aanbod!D117," ")</f>
        <v xml:space="preserve"> </v>
      </c>
      <c r="AF102" s="9" t="str">
        <f>IF(Aanbod!D117&gt;"",Aanbod!E117," ")</f>
        <v xml:space="preserve"> </v>
      </c>
      <c r="AG102" t="str">
        <f>IF(Aanbod!D117&gt;"",Aanbod!F117," ")</f>
        <v xml:space="preserve"> </v>
      </c>
      <c r="AH102" s="33" t="str">
        <f>IF(Aanbod!D117&gt;"",Berekening!B102," ")</f>
        <v xml:space="preserve"> </v>
      </c>
      <c r="AI102" s="34" t="str">
        <f>IF(Aanbod!D117&gt;"",Berekening!H102+Berekening!N102+Berekening!T102+Berekening!AA102," ")</f>
        <v xml:space="preserve"> </v>
      </c>
      <c r="AJ102" s="35" t="str">
        <f>IF(Aanbod!D117&gt;"",IF((AI102-AF102)&gt;0,0,(AI102-AF102))," ")</f>
        <v xml:space="preserve"> </v>
      </c>
      <c r="AK102" s="35" t="str">
        <f>IF(Aanbod!D117&gt;"",IF((AI102-AF102)&gt;0,(AI102-AF102),0)," ")</f>
        <v xml:space="preserve"> </v>
      </c>
      <c r="AL102" s="35" t="str">
        <f>IF(Aanbod!D117&gt;"",IF(AK102&gt;0,Berekening!H102/AI102*AK102,0)," ")</f>
        <v xml:space="preserve"> </v>
      </c>
      <c r="AM102" s="35" t="str">
        <f>IF(Aanbod!D117&gt;"",IF(AK102&gt;0,Berekening!N102/AI102*AK102,0)," ")</f>
        <v xml:space="preserve"> </v>
      </c>
      <c r="AN102" s="35" t="str">
        <f>IF(Aanbod!D117&gt;"",IF(AK102&gt;0,Berekening!T102/AI102*AK102,0)," ")</f>
        <v xml:space="preserve"> </v>
      </c>
      <c r="AO102" s="33" t="str">
        <f>IF(Aanbod!D117&gt;"",IF(AK102&gt;0,Berekening!AA102/AI102*AK102,0)," ")</f>
        <v xml:space="preserve"> </v>
      </c>
      <c r="AX102" s="36"/>
      <c r="AY102" s="5"/>
      <c r="AZ102" s="5" t="str">
        <f>IF(Aanbod!D117&gt;"",IF(EXACT(AK102,0),IF(EXACT(Aanbod!D117, "pA"),Berekening!B102,IF(EXACT(Aanbod!D117, "Gvg-A"),Berekening!B102,IF(EXACT(Aanbod!D117, "Gvg"),Berekening!B102,0))),0)," ")</f>
        <v xml:space="preserve"> </v>
      </c>
      <c r="BA102" s="5" t="str">
        <f>IF(Aanbod!D117&gt;"",IF(EXACT(AK102,0),IF(EXACT(Aanbod!D117, "pA"),Aanbod!E117,IF(EXACT(Aanbod!D117, "Gvg-A"),Aanbod!E117,IF(EXACT(Aanbod!D117, "Gvg"),Aanbod!E117,0))),0)," ")</f>
        <v xml:space="preserve"> </v>
      </c>
      <c r="BB102" s="5" t="str">
        <f>IF(Aanbod!D117&gt;"",IF($AZ$203&gt;0,$AY$1/$AZ$203*AZ102,0)," ")</f>
        <v xml:space="preserve"> </v>
      </c>
      <c r="BC102" s="29" t="str">
        <f>IF(Aanbod!D117&gt;"",IF(BA102&gt;0,BB102/BA102," ")," ")</f>
        <v xml:space="preserve"> </v>
      </c>
      <c r="BD102" s="5"/>
      <c r="BE102" s="5"/>
      <c r="BF102" s="5" t="str">
        <f>IF(Aanbod!D117&gt;"",IF(EXACT(AK102,0),IF(EXACT(Aanbod!D117, "pB"),Berekening!B102,IF(EXACT(Aanbod!D117, "Gvg-B"),Berekening!B102,IF(EXACT(Aanbod!D117, "Gvg"),Berekening!B102,0))),0)," ")</f>
        <v xml:space="preserve"> </v>
      </c>
      <c r="BG102" s="5" t="str">
        <f>IF(Aanbod!D117&gt;"",IF(EXACT(AK102,0),IF(EXACT(Aanbod!D117, "pB"),Aanbod!E117,IF(EXACT(Aanbod!D117, "Gvg-B"),Aanbod!E117,IF(EXACT(Aanbod!D117, "Gvg"),Aanbod!E117,0))),0)," ")</f>
        <v xml:space="preserve"> </v>
      </c>
      <c r="BH102" s="9" t="str">
        <f>IF(Aanbod!D117&gt;"",IF($BF$203&gt;0,$BE$1/$BF$203*BF102,0)," ")</f>
        <v xml:space="preserve"> </v>
      </c>
      <c r="BI102" s="10" t="str">
        <f>IF(Aanbod!D117&gt;"",IF(BG102&gt;0,BH102/BG102," ")," ")</f>
        <v xml:space="preserve"> </v>
      </c>
      <c r="BJ102" s="26"/>
      <c r="BK102" s="30"/>
      <c r="BL102" s="31" t="str">
        <f>IF(Aanbod!D117&gt;"",IF(EXACT(AK102,0),IF(EXACT(Aanbod!D117, "pA"),Berekening!B102,IF(EXACT(Aanbod!D117, "Gvg"),Berekening!B102,IF(EXACT(Aanbod!D117, "Gvg-A"),Berekening!B102,IF(EXACT(Aanbod!D117, "Gvg-B"),Berekening!B102,0)))),0)," ")</f>
        <v xml:space="preserve"> </v>
      </c>
      <c r="BM102" s="31" t="str">
        <f>IF(Aanbod!D117&gt;"",IF(EXACT(AK102,0),IF(EXACT(Aanbod!D117, "pA"),Aanbod!E117,IF(EXACT(Aanbod!D117, "Gvg"),Aanbod!E117,IF(EXACT(Aanbod!D117, "Gvg-A"),Aanbod!E117,IF(EXACT(Aanbod!D117, "Gvg-B"),Aanbod!E117,0)))),0)," ")</f>
        <v xml:space="preserve"> </v>
      </c>
      <c r="BN102" s="31" t="str">
        <f>IF(Aanbod!D117&gt;"",IF($BL$203&gt;0,$BK$1/$BL$203*BL102,0)," ")</f>
        <v xml:space="preserve"> </v>
      </c>
      <c r="BO102" s="29" t="str">
        <f>IF(Aanbod!D117&gt;"",IF(BM102&gt;0,BN102/BM102," ")," ")</f>
        <v xml:space="preserve"> </v>
      </c>
      <c r="BQ102" s="26"/>
      <c r="BR102" s="30"/>
      <c r="BS102" s="31" t="str">
        <f>IF(Aanbod!D117&gt;"",IF(EXACT(AK102,0),IF(EXACT(Aanbod!D117, "pB"),Berekening!B102,IF(EXACT(Aanbod!D117, "Gvg"),Berekening!B102,IF(EXACT(Aanbod!D117, "Gvg-A"),Berekening!B102,IF(EXACT(Aanbod!D117, "Gvg-B"),Berekening!B102,0)))),0)," ")</f>
        <v xml:space="preserve"> </v>
      </c>
      <c r="BT102" s="31" t="str">
        <f>IF(Aanbod!D117&gt;"",IF(EXACT(AK102,0),IF(EXACT(Aanbod!D117, "pB"),Aanbod!E117,IF(EXACT(Aanbod!D117, "Gvg"),Aanbod!E117,IF(EXACT(Aanbod!D117, "Gvg-A"),Aanbod!E117,IF(EXACT(Aanbod!D117, "Gvg-B"),Aanbod!E117,0)))),0)," ")</f>
        <v xml:space="preserve"> </v>
      </c>
      <c r="BU102" s="31" t="str">
        <f>IF(Aanbod!D117&gt;"",IF($BS$203&gt;0,$BR$1/$BS$203*BS102,0)," ")</f>
        <v xml:space="preserve"> </v>
      </c>
      <c r="BV102" s="29" t="str">
        <f>IF(Aanbod!D117&gt;"",IF(BT102&gt;0,BU102/BT102," ")," ")</f>
        <v xml:space="preserve"> </v>
      </c>
      <c r="BX102" s="34" t="str">
        <f>IF(Aanbod!D117&gt;"",AI102-AK102+BB102+BH102+BN102+BU102," ")</f>
        <v xml:space="preserve"> </v>
      </c>
      <c r="BY102" s="35" t="str">
        <f>IF(Aanbod!D117&gt;"",IF((BX102-AF102)&gt;0,0,(BX102-AF102))," ")</f>
        <v xml:space="preserve"> </v>
      </c>
      <c r="BZ102" s="35" t="str">
        <f>IF(Aanbod!D117&gt;"",IF((BX102-AF102)&gt;0,(BX102-AF102),0)," ")</f>
        <v xml:space="preserve"> </v>
      </c>
      <c r="CA102" s="35" t="str">
        <f>IF(Aanbod!D117&gt;"",IF(BZ102&gt;0,(Berekening!H102+BB102)/BX102*BZ102,0)," ")</f>
        <v xml:space="preserve"> </v>
      </c>
      <c r="CB102" s="35" t="str">
        <f>IF(Aanbod!D117&gt;"",IF(BZ102&gt;0,(Berekening!N102+BH102)/BX102*BZ102,0)," ")</f>
        <v xml:space="preserve"> </v>
      </c>
      <c r="CC102" s="35" t="str">
        <f>IF(Aanbod!D117&gt;"",IF(BZ102&gt;0,(Berekening!T102+BN102)/BX102*BZ102,0)," ")</f>
        <v xml:space="preserve"> </v>
      </c>
      <c r="CD102" s="33" t="str">
        <f>IF(Aanbod!D117&gt;"",IF(BZ102&gt;0,Berekening!AA102/BX102*BZ102,0)," ")</f>
        <v xml:space="preserve"> </v>
      </c>
      <c r="CE102" s="35"/>
      <c r="CM102" s="36"/>
      <c r="CN102" s="5"/>
      <c r="CO102" s="5" t="str">
        <f>IF(Aanbod!D117&gt;"",IF(EXACT(BZ102,0),IF(EXACT(AK102,0),IF(EXACT(AE102, "pA"),AH102,IF(EXACT(AE102, "Gvg-A"),AH102,IF(EXACT(AE102, "Gvg"),AH102,0))),0),0)," ")</f>
        <v xml:space="preserve"> </v>
      </c>
      <c r="CP102" s="5" t="str">
        <f>IF(Aanbod!D117&gt;"",IF(EXACT(BZ102,0),IF(EXACT(AK102,0),IF(EXACT(AE102, "pA"),AF102,IF(EXACT(AE102, "Gvg-A"),AF102,IF(EXACT(AE102, "Gvg"),AF102,0))),0),0)," ")</f>
        <v xml:space="preserve"> </v>
      </c>
      <c r="CQ102" s="5" t="str">
        <f>IF(Aanbod!D117&gt;"",IF($CO$203&gt;0,$CN$1/$CO$203*CO102,0)," ")</f>
        <v xml:space="preserve"> </v>
      </c>
      <c r="CR102" s="29" t="str">
        <f>IF(Aanbod!D117&gt;"",IF(CP102&gt;0,CQ102/CP102," ")," ")</f>
        <v xml:space="preserve"> </v>
      </c>
      <c r="CS102" s="5"/>
      <c r="CT102" s="5"/>
      <c r="CU102" s="5" t="str">
        <f>IF(Aanbod!D117&gt;"",IF(EXACT(BZ102,0),IF(EXACT(AK102,0),IF(EXACT(AE102, "pB"),AH102,IF(EXACT(AE102, "Gvg-B"),AH102,IF(EXACT(AE102, "Gvg"),AH102,0))),0),0)," ")</f>
        <v xml:space="preserve"> </v>
      </c>
      <c r="CV102" s="5" t="str">
        <f>IF(Aanbod!D117&gt;"",IF(EXACT(BZ102,0),IF(EXACT(AK102,0),IF(EXACT(AE102, "pB"),AF102,IF(EXACT(AE102, "Gvg-B"),AF102,IF(EXACT(AE102, "Gvg"),AF102,0))),0),0)," ")</f>
        <v xml:space="preserve"> </v>
      </c>
      <c r="CW102" s="9" t="str">
        <f>IF(Aanbod!D117&gt;"",IF($CU$203&gt;0,$CT$1/$CU$203*CU102,0)," ")</f>
        <v xml:space="preserve"> </v>
      </c>
      <c r="CX102" s="10" t="str">
        <f>IF(Aanbod!D117&gt;"",IF(CV102&gt;0,CW102/CV102," ")," ")</f>
        <v xml:space="preserve"> </v>
      </c>
      <c r="CY102" s="26"/>
      <c r="CZ102" s="30"/>
      <c r="DA102" s="31" t="str">
        <f>IF(Aanbod!D117&gt;"",IF(EXACT(BZ102,0),IF(EXACT(AK102,0),IF(EXACT(AE102, "pA"),AH102,IF(EXACT(AE102, "Gvg"),AH102,IF(EXACT(AE102, "Gvg-A"),AH102,IF(EXACT(AE102, "Gvg-B"),AH102,0)))),0),0)," ")</f>
        <v xml:space="preserve"> </v>
      </c>
      <c r="DB102" s="31" t="str">
        <f>IF(Aanbod!D117&gt;"",IF(EXACT(BZ102,0),IF(EXACT(AK102,0),IF(EXACT(AE102, "pA"),AF102,IF(EXACT(AE102, "Gvg"),AF102,IF(EXACT(AE102, "Gvg-A"),AF102,IF(EXACT(AE102, "Gvg-B"),AF102,0)))),0),0)," ")</f>
        <v xml:space="preserve"> </v>
      </c>
      <c r="DC102" s="31" t="str">
        <f>IF(Aanbod!D117&gt;"",IF($DA$203&gt;0,$CZ$1/$DA$203*DA102,0)," ")</f>
        <v xml:space="preserve"> </v>
      </c>
      <c r="DD102" s="29" t="str">
        <f>IF(Aanbod!D117&gt;"",IF(DB102&gt;0,DC102/DB102," ")," ")</f>
        <v xml:space="preserve"> </v>
      </c>
      <c r="DF102" s="26"/>
      <c r="DG102" s="30"/>
      <c r="DH102" s="31" t="str">
        <f>IF(Aanbod!D117&gt;"",IF(EXACT(BZ102,0),IF(EXACT(AK102,0),IF(EXACT(AE102, "pB"),AH102,IF(EXACT(AE102, "Gvg"),AH102,IF(EXACT(AE102, "Gvg-A"),AH102,IF(EXACT(AE102, "Gvg-B"),AH102,0)))),0),0)," ")</f>
        <v xml:space="preserve"> </v>
      </c>
      <c r="DI102" s="31" t="str">
        <f>IF(Aanbod!D117&gt;"",IF(EXACT(BZ102,0),IF(EXACT(AK102,0),IF(EXACT(AE102, "pB"),AF102,IF(EXACT(AE102, "Gvg"),AF102,IF(EXACT(AE102, "Gvg-A"),AF102,IF(EXACT(AE102, "Gvg-B"),AF102,0)))),0),0)," ")</f>
        <v xml:space="preserve"> </v>
      </c>
      <c r="DJ102" s="31" t="str">
        <f>IF(Aanbod!D117&gt;"",IF($DH$203&gt;0,$DG$1/$DH$203*DH102,0)," ")</f>
        <v xml:space="preserve"> </v>
      </c>
      <c r="DK102" s="29" t="str">
        <f>IF(Aanbod!D117&gt;"",IF(DI102&gt;0,DJ102/DI102," ")," ")</f>
        <v xml:space="preserve"> </v>
      </c>
      <c r="DM102" s="37" t="str">
        <f>IF(Aanbod!D117&gt;"",BX102-BZ102+CQ102+CW102+DC102+DJ102," ")</f>
        <v xml:space="preserve"> </v>
      </c>
      <c r="DN102" s="35" t="str">
        <f>IF(Aanbod!D117&gt;"",IF((DM102-AF102)&gt;0,(DM102-AF102),0)," ")</f>
        <v xml:space="preserve"> </v>
      </c>
      <c r="DO102" s="35" t="str">
        <f>IF(Aanbod!D117&gt;"",IF(DN102&gt;0,(Berekening!H102+BB102+CQ102)/DM102*DN102,0)," ")</f>
        <v xml:space="preserve"> </v>
      </c>
      <c r="DP102" s="35" t="str">
        <f>IF(Aanbod!D117&gt;"",IF(DN102&gt;0,(Berekening!N102+BH102+CW102)/DM102*DN102,0)," ")</f>
        <v xml:space="preserve"> </v>
      </c>
      <c r="DQ102" s="35" t="str">
        <f>IF(Aanbod!D117&gt;"",IF(DN102&gt;0,(Berekening!T102+BN102+DC102)/DM102*DN102,0)," ")</f>
        <v xml:space="preserve"> </v>
      </c>
      <c r="DR102" s="33" t="str">
        <f>IF(Aanbod!D117&gt;"",IF(DN102&gt;0,(Berekening!AA102+BU102+DJ102)/DM102*DN102,0)," ")</f>
        <v xml:space="preserve"> </v>
      </c>
      <c r="DS102" s="35"/>
      <c r="DT102" s="38" t="str">
        <f>IF(Aanbod!D117&gt;"",ROUND((DM102-DN102),2)," ")</f>
        <v xml:space="preserve"> </v>
      </c>
      <c r="DU102" s="38" t="str">
        <f>IF(Aanbod!D117&gt;"",IF(DT102=C102,0.01,DT102),"")</f>
        <v/>
      </c>
      <c r="DV102" s="39" t="str">
        <f>IF(Aanbod!D117&gt;"",RANK(DU102,$DU$2:$DU$201) + COUNTIF($DU$2:DU102,DU102) -1," ")</f>
        <v xml:space="preserve"> </v>
      </c>
      <c r="DW102" s="35" t="str">
        <f>IF(Aanbod!D117&gt;"",IF($DV$203&lt;0,IF(DV102&lt;=ABS($DV$203),0.01,0),IF(DV102&lt;=ABS($DV$203),-0.01,0))," ")</f>
        <v xml:space="preserve"> </v>
      </c>
      <c r="DX102" s="35"/>
      <c r="DY102" s="28" t="str">
        <f>IF(Aanbod!D117&gt;"",DT102+DW102," ")</f>
        <v xml:space="preserve"> </v>
      </c>
    </row>
    <row r="103" spans="1:129" x14ac:dyDescent="0.25">
      <c r="A103" s="26" t="str">
        <f>Aanbod!A118</f>
        <v/>
      </c>
      <c r="B103" s="27" t="str">
        <f>IF(Aanbod!D118&gt;"",IF(EXACT(Aanbod!F118, "Preferent"),Aanbod!E118*2,IF(EXACT(Aanbod!F118, "Concurrent"),Aanbod!E118,0))," ")</f>
        <v xml:space="preserve"> </v>
      </c>
      <c r="C103" s="28" t="str">
        <f>IF(Aanbod!E118&gt;0,Aanbod!E118," ")</f>
        <v xml:space="preserve"> </v>
      </c>
      <c r="D103" s="5"/>
      <c r="E103" s="5"/>
      <c r="F103" s="5" t="str">
        <f>IF(Aanbod!D118&gt;"",IF(EXACT(Aanbod!D118, "pA"),Berekening!B103,IF(EXACT(Aanbod!D118, "Gvg-A"),Berekening!B103,IF(EXACT(Aanbod!D118, "Gvg"),Berekening!B103,0)))," ")</f>
        <v xml:space="preserve"> </v>
      </c>
      <c r="G103" s="5" t="str">
        <f>IF(Aanbod!D118&gt;"",IF(EXACT(Aanbod!D118, "pA"),Aanbod!E118,IF(EXACT(Aanbod!D118, "Gvg-A"),Aanbod!E118,IF(EXACT(Aanbod!D118, "Gvg"),Aanbod!E118,0)))," ")</f>
        <v xml:space="preserve"> </v>
      </c>
      <c r="H103" s="5" t="str">
        <f>IF(Aanbod!D118&gt;"",IF($F$203&gt;0,$E$1/$F$203*F103,0)," ")</f>
        <v xml:space="preserve"> </v>
      </c>
      <c r="I103" s="29" t="str">
        <f>IF(Aanbod!D118&gt;"",IF(G103&gt;0,H103/G103," ")," ")</f>
        <v xml:space="preserve"> </v>
      </c>
      <c r="J103" s="5"/>
      <c r="K103" s="5"/>
      <c r="L103" s="5" t="str">
        <f>IF(Aanbod!D118&gt;"",IF(EXACT(Aanbod!D118, "pB"),Berekening!B103,IF(EXACT(Aanbod!D118, "Gvg-B"),Berekening!B103,IF(EXACT(Aanbod!D118, "Gvg"),Berekening!B103,0)))," ")</f>
        <v xml:space="preserve"> </v>
      </c>
      <c r="M103" s="5" t="str">
        <f>IF(Aanbod!D118&gt;"",IF(EXACT(Aanbod!D118, "pB"),Aanbod!E118,IF(EXACT(Aanbod!D118, "Gvg-B"),Aanbod!E118,IF(EXACT(Aanbod!D118, "Gvg"),Aanbod!E118,0)))," ")</f>
        <v xml:space="preserve"> </v>
      </c>
      <c r="N103" s="9" t="str">
        <f>IF(Aanbod!D118&gt;"",IF($L$203&gt;0,$K$1/$L$203*L103,0)," ")</f>
        <v xml:space="preserve"> </v>
      </c>
      <c r="O103" s="10" t="str">
        <f>IF(Aanbod!D118&gt;"",IF(M103&gt;0,N103/M103," ")," ")</f>
        <v xml:space="preserve"> </v>
      </c>
      <c r="P103" s="26"/>
      <c r="Q103" s="30"/>
      <c r="R103" s="31" t="str">
        <f>IF(Aanbod!D118&gt;"",IF(EXACT(Aanbod!D118, "pA"),Berekening!B103,IF(EXACT(Aanbod!D118, "Gvg"),Berekening!B103,IF(EXACT(Aanbod!D118, "Gvg-A"),Berekening!B103,IF(EXACT(Aanbod!D118, "Gvg-B"),Berekening!B103,0))))," ")</f>
        <v xml:space="preserve"> </v>
      </c>
      <c r="S103" s="31" t="str">
        <f>IF(Aanbod!D118&gt;"",IF(EXACT(Aanbod!D118, "pA"),Aanbod!E118,IF(EXACT(Aanbod!D118, "Gvg"),Aanbod!E118,IF(EXACT(Aanbod!D118, "Gvg-A"),Aanbod!E118,IF(EXACT(Aanbod!D118, "Gvg-B"),Aanbod!E118,0))))," ")</f>
        <v xml:space="preserve"> </v>
      </c>
      <c r="T103" s="31" t="str">
        <f>IF(Aanbod!D118&gt;"",IF($R$203&gt;0,$Q$1/$R$203*R103,0)," ")</f>
        <v xml:space="preserve"> </v>
      </c>
      <c r="U103" s="29" t="str">
        <f>IF(Aanbod!D118&gt;"",IF(S103&gt;0,T103/S103," ")," ")</f>
        <v xml:space="preserve"> </v>
      </c>
      <c r="W103" s="26"/>
      <c r="X103" s="30"/>
      <c r="Y103" s="31" t="str">
        <f>IF(Aanbod!D118&gt;"",IF(EXACT(Aanbod!D118, "pB"),Berekening!B103,IF(EXACT(Aanbod!D118, "Gvg"),Berekening!B103,IF(EXACT(Aanbod!D118, "Gvg-A"),Berekening!B103,IF(EXACT(Aanbod!D118, "Gvg-B"),Berekening!B103,0))))," ")</f>
        <v xml:space="preserve"> </v>
      </c>
      <c r="Z103" s="31" t="str">
        <f>IF(Aanbod!D118&gt;"",IF(EXACT(Aanbod!D118, "pB"),Aanbod!E118,IF(EXACT(Aanbod!D118, "Gvg"),Aanbod!E118,IF(EXACT(Aanbod!D118, "Gvg-A"),Aanbod!E118,IF(EXACT(Aanbod!D118, "Gvg-B"),Aanbod!E118,0))))," ")</f>
        <v xml:space="preserve"> </v>
      </c>
      <c r="AA103" s="31" t="str">
        <f>IF(Aanbod!D118&gt;"",IF($Y$203&gt;0,$X$1/$Y$203*Y103,0)," ")</f>
        <v xml:space="preserve"> </v>
      </c>
      <c r="AB103" s="29" t="str">
        <f>IF(Aanbod!D118&gt;"",IF(Z103&gt;0,AA103/Z103," ")," ")</f>
        <v xml:space="preserve"> </v>
      </c>
      <c r="AC103" s="32"/>
      <c r="AD103" s="26" t="str">
        <f>IF(Aanbod!D118&gt;"",ROW(AE103)-1," ")</f>
        <v xml:space="preserve"> </v>
      </c>
      <c r="AE103" t="str">
        <f>IF(Aanbod!D118&gt;"",Aanbod!D118," ")</f>
        <v xml:space="preserve"> </v>
      </c>
      <c r="AF103" s="9" t="str">
        <f>IF(Aanbod!D118&gt;"",Aanbod!E118," ")</f>
        <v xml:space="preserve"> </v>
      </c>
      <c r="AG103" t="str">
        <f>IF(Aanbod!D118&gt;"",Aanbod!F118," ")</f>
        <v xml:space="preserve"> </v>
      </c>
      <c r="AH103" s="33" t="str">
        <f>IF(Aanbod!D118&gt;"",Berekening!B103," ")</f>
        <v xml:space="preserve"> </v>
      </c>
      <c r="AI103" s="34" t="str">
        <f>IF(Aanbod!D118&gt;"",Berekening!H103+Berekening!N103+Berekening!T103+Berekening!AA103," ")</f>
        <v xml:space="preserve"> </v>
      </c>
      <c r="AJ103" s="35" t="str">
        <f>IF(Aanbod!D118&gt;"",IF((AI103-AF103)&gt;0,0,(AI103-AF103))," ")</f>
        <v xml:space="preserve"> </v>
      </c>
      <c r="AK103" s="35" t="str">
        <f>IF(Aanbod!D118&gt;"",IF((AI103-AF103)&gt;0,(AI103-AF103),0)," ")</f>
        <v xml:space="preserve"> </v>
      </c>
      <c r="AL103" s="35" t="str">
        <f>IF(Aanbod!D118&gt;"",IF(AK103&gt;0,Berekening!H103/AI103*AK103,0)," ")</f>
        <v xml:space="preserve"> </v>
      </c>
      <c r="AM103" s="35" t="str">
        <f>IF(Aanbod!D118&gt;"",IF(AK103&gt;0,Berekening!N103/AI103*AK103,0)," ")</f>
        <v xml:space="preserve"> </v>
      </c>
      <c r="AN103" s="35" t="str">
        <f>IF(Aanbod!D118&gt;"",IF(AK103&gt;0,Berekening!T103/AI103*AK103,0)," ")</f>
        <v xml:space="preserve"> </v>
      </c>
      <c r="AO103" s="33" t="str">
        <f>IF(Aanbod!D118&gt;"",IF(AK103&gt;0,Berekening!AA103/AI103*AK103,0)," ")</f>
        <v xml:space="preserve"> </v>
      </c>
      <c r="AX103" s="36"/>
      <c r="AY103" s="5"/>
      <c r="AZ103" s="5" t="str">
        <f>IF(Aanbod!D118&gt;"",IF(EXACT(AK103,0),IF(EXACT(Aanbod!D118, "pA"),Berekening!B103,IF(EXACT(Aanbod!D118, "Gvg-A"),Berekening!B103,IF(EXACT(Aanbod!D118, "Gvg"),Berekening!B103,0))),0)," ")</f>
        <v xml:space="preserve"> </v>
      </c>
      <c r="BA103" s="5" t="str">
        <f>IF(Aanbod!D118&gt;"",IF(EXACT(AK103,0),IF(EXACT(Aanbod!D118, "pA"),Aanbod!E118,IF(EXACT(Aanbod!D118, "Gvg-A"),Aanbod!E118,IF(EXACT(Aanbod!D118, "Gvg"),Aanbod!E118,0))),0)," ")</f>
        <v xml:space="preserve"> </v>
      </c>
      <c r="BB103" s="5" t="str">
        <f>IF(Aanbod!D118&gt;"",IF($AZ$203&gt;0,$AY$1/$AZ$203*AZ103,0)," ")</f>
        <v xml:space="preserve"> </v>
      </c>
      <c r="BC103" s="29" t="str">
        <f>IF(Aanbod!D118&gt;"",IF(BA103&gt;0,BB103/BA103," ")," ")</f>
        <v xml:space="preserve"> </v>
      </c>
      <c r="BD103" s="5"/>
      <c r="BE103" s="5"/>
      <c r="BF103" s="5" t="str">
        <f>IF(Aanbod!D118&gt;"",IF(EXACT(AK103,0),IF(EXACT(Aanbod!D118, "pB"),Berekening!B103,IF(EXACT(Aanbod!D118, "Gvg-B"),Berekening!B103,IF(EXACT(Aanbod!D118, "Gvg"),Berekening!B103,0))),0)," ")</f>
        <v xml:space="preserve"> </v>
      </c>
      <c r="BG103" s="5" t="str">
        <f>IF(Aanbod!D118&gt;"",IF(EXACT(AK103,0),IF(EXACT(Aanbod!D118, "pB"),Aanbod!E118,IF(EXACT(Aanbod!D118, "Gvg-B"),Aanbod!E118,IF(EXACT(Aanbod!D118, "Gvg"),Aanbod!E118,0))),0)," ")</f>
        <v xml:space="preserve"> </v>
      </c>
      <c r="BH103" s="9" t="str">
        <f>IF(Aanbod!D118&gt;"",IF($BF$203&gt;0,$BE$1/$BF$203*BF103,0)," ")</f>
        <v xml:space="preserve"> </v>
      </c>
      <c r="BI103" s="10" t="str">
        <f>IF(Aanbod!D118&gt;"",IF(BG103&gt;0,BH103/BG103," ")," ")</f>
        <v xml:space="preserve"> </v>
      </c>
      <c r="BJ103" s="26"/>
      <c r="BK103" s="30"/>
      <c r="BL103" s="31" t="str">
        <f>IF(Aanbod!D118&gt;"",IF(EXACT(AK103,0),IF(EXACT(Aanbod!D118, "pA"),Berekening!B103,IF(EXACT(Aanbod!D118, "Gvg"),Berekening!B103,IF(EXACT(Aanbod!D118, "Gvg-A"),Berekening!B103,IF(EXACT(Aanbod!D118, "Gvg-B"),Berekening!B103,0)))),0)," ")</f>
        <v xml:space="preserve"> </v>
      </c>
      <c r="BM103" s="31" t="str">
        <f>IF(Aanbod!D118&gt;"",IF(EXACT(AK103,0),IF(EXACT(Aanbod!D118, "pA"),Aanbod!E118,IF(EXACT(Aanbod!D118, "Gvg"),Aanbod!E118,IF(EXACT(Aanbod!D118, "Gvg-A"),Aanbod!E118,IF(EXACT(Aanbod!D118, "Gvg-B"),Aanbod!E118,0)))),0)," ")</f>
        <v xml:space="preserve"> </v>
      </c>
      <c r="BN103" s="31" t="str">
        <f>IF(Aanbod!D118&gt;"",IF($BL$203&gt;0,$BK$1/$BL$203*BL103,0)," ")</f>
        <v xml:space="preserve"> </v>
      </c>
      <c r="BO103" s="29" t="str">
        <f>IF(Aanbod!D118&gt;"",IF(BM103&gt;0,BN103/BM103," ")," ")</f>
        <v xml:space="preserve"> </v>
      </c>
      <c r="BQ103" s="26"/>
      <c r="BR103" s="30"/>
      <c r="BS103" s="31" t="str">
        <f>IF(Aanbod!D118&gt;"",IF(EXACT(AK103,0),IF(EXACT(Aanbod!D118, "pB"),Berekening!B103,IF(EXACT(Aanbod!D118, "Gvg"),Berekening!B103,IF(EXACT(Aanbod!D118, "Gvg-A"),Berekening!B103,IF(EXACT(Aanbod!D118, "Gvg-B"),Berekening!B103,0)))),0)," ")</f>
        <v xml:space="preserve"> </v>
      </c>
      <c r="BT103" s="31" t="str">
        <f>IF(Aanbod!D118&gt;"",IF(EXACT(AK103,0),IF(EXACT(Aanbod!D118, "pB"),Aanbod!E118,IF(EXACT(Aanbod!D118, "Gvg"),Aanbod!E118,IF(EXACT(Aanbod!D118, "Gvg-A"),Aanbod!E118,IF(EXACT(Aanbod!D118, "Gvg-B"),Aanbod!E118,0)))),0)," ")</f>
        <v xml:space="preserve"> </v>
      </c>
      <c r="BU103" s="31" t="str">
        <f>IF(Aanbod!D118&gt;"",IF($BS$203&gt;0,$BR$1/$BS$203*BS103,0)," ")</f>
        <v xml:space="preserve"> </v>
      </c>
      <c r="BV103" s="29" t="str">
        <f>IF(Aanbod!D118&gt;"",IF(BT103&gt;0,BU103/BT103," ")," ")</f>
        <v xml:space="preserve"> </v>
      </c>
      <c r="BX103" s="34" t="str">
        <f>IF(Aanbod!D118&gt;"",AI103-AK103+BB103+BH103+BN103+BU103," ")</f>
        <v xml:space="preserve"> </v>
      </c>
      <c r="BY103" s="35" t="str">
        <f>IF(Aanbod!D118&gt;"",IF((BX103-AF103)&gt;0,0,(BX103-AF103))," ")</f>
        <v xml:space="preserve"> </v>
      </c>
      <c r="BZ103" s="35" t="str">
        <f>IF(Aanbod!D118&gt;"",IF((BX103-AF103)&gt;0,(BX103-AF103),0)," ")</f>
        <v xml:space="preserve"> </v>
      </c>
      <c r="CA103" s="35" t="str">
        <f>IF(Aanbod!D118&gt;"",IF(BZ103&gt;0,(Berekening!H103+BB103)/BX103*BZ103,0)," ")</f>
        <v xml:space="preserve"> </v>
      </c>
      <c r="CB103" s="35" t="str">
        <f>IF(Aanbod!D118&gt;"",IF(BZ103&gt;0,(Berekening!N103+BH103)/BX103*BZ103,0)," ")</f>
        <v xml:space="preserve"> </v>
      </c>
      <c r="CC103" s="35" t="str">
        <f>IF(Aanbod!D118&gt;"",IF(BZ103&gt;0,(Berekening!T103+BN103)/BX103*BZ103,0)," ")</f>
        <v xml:space="preserve"> </v>
      </c>
      <c r="CD103" s="33" t="str">
        <f>IF(Aanbod!D118&gt;"",IF(BZ103&gt;0,Berekening!AA103/BX103*BZ103,0)," ")</f>
        <v xml:space="preserve"> </v>
      </c>
      <c r="CE103" s="35"/>
      <c r="CM103" s="36"/>
      <c r="CN103" s="5"/>
      <c r="CO103" s="5" t="str">
        <f>IF(Aanbod!D118&gt;"",IF(EXACT(BZ103,0),IF(EXACT(AK103,0),IF(EXACT(AE103, "pA"),AH103,IF(EXACT(AE103, "Gvg-A"),AH103,IF(EXACT(AE103, "Gvg"),AH103,0))),0),0)," ")</f>
        <v xml:space="preserve"> </v>
      </c>
      <c r="CP103" s="5" t="str">
        <f>IF(Aanbod!D118&gt;"",IF(EXACT(BZ103,0),IF(EXACT(AK103,0),IF(EXACT(AE103, "pA"),AF103,IF(EXACT(AE103, "Gvg-A"),AF103,IF(EXACT(AE103, "Gvg"),AF103,0))),0),0)," ")</f>
        <v xml:space="preserve"> </v>
      </c>
      <c r="CQ103" s="5" t="str">
        <f>IF(Aanbod!D118&gt;"",IF($CO$203&gt;0,$CN$1/$CO$203*CO103,0)," ")</f>
        <v xml:space="preserve"> </v>
      </c>
      <c r="CR103" s="29" t="str">
        <f>IF(Aanbod!D118&gt;"",IF(CP103&gt;0,CQ103/CP103," ")," ")</f>
        <v xml:space="preserve"> </v>
      </c>
      <c r="CS103" s="5"/>
      <c r="CT103" s="5"/>
      <c r="CU103" s="5" t="str">
        <f>IF(Aanbod!D118&gt;"",IF(EXACT(BZ103,0),IF(EXACT(AK103,0),IF(EXACT(AE103, "pB"),AH103,IF(EXACT(AE103, "Gvg-B"),AH103,IF(EXACT(AE103, "Gvg"),AH103,0))),0),0)," ")</f>
        <v xml:space="preserve"> </v>
      </c>
      <c r="CV103" s="5" t="str">
        <f>IF(Aanbod!D118&gt;"",IF(EXACT(BZ103,0),IF(EXACT(AK103,0),IF(EXACT(AE103, "pB"),AF103,IF(EXACT(AE103, "Gvg-B"),AF103,IF(EXACT(AE103, "Gvg"),AF103,0))),0),0)," ")</f>
        <v xml:space="preserve"> </v>
      </c>
      <c r="CW103" s="9" t="str">
        <f>IF(Aanbod!D118&gt;"",IF($CU$203&gt;0,$CT$1/$CU$203*CU103,0)," ")</f>
        <v xml:space="preserve"> </v>
      </c>
      <c r="CX103" s="10" t="str">
        <f>IF(Aanbod!D118&gt;"",IF(CV103&gt;0,CW103/CV103," ")," ")</f>
        <v xml:space="preserve"> </v>
      </c>
      <c r="CY103" s="26"/>
      <c r="CZ103" s="30"/>
      <c r="DA103" s="31" t="str">
        <f>IF(Aanbod!D118&gt;"",IF(EXACT(BZ103,0),IF(EXACT(AK103,0),IF(EXACT(AE103, "pA"),AH103,IF(EXACT(AE103, "Gvg"),AH103,IF(EXACT(AE103, "Gvg-A"),AH103,IF(EXACT(AE103, "Gvg-B"),AH103,0)))),0),0)," ")</f>
        <v xml:space="preserve"> </v>
      </c>
      <c r="DB103" s="31" t="str">
        <f>IF(Aanbod!D118&gt;"",IF(EXACT(BZ103,0),IF(EXACT(AK103,0),IF(EXACT(AE103, "pA"),AF103,IF(EXACT(AE103, "Gvg"),AF103,IF(EXACT(AE103, "Gvg-A"),AF103,IF(EXACT(AE103, "Gvg-B"),AF103,0)))),0),0)," ")</f>
        <v xml:space="preserve"> </v>
      </c>
      <c r="DC103" s="31" t="str">
        <f>IF(Aanbod!D118&gt;"",IF($DA$203&gt;0,$CZ$1/$DA$203*DA103,0)," ")</f>
        <v xml:space="preserve"> </v>
      </c>
      <c r="DD103" s="29" t="str">
        <f>IF(Aanbod!D118&gt;"",IF(DB103&gt;0,DC103/DB103," ")," ")</f>
        <v xml:space="preserve"> </v>
      </c>
      <c r="DF103" s="26"/>
      <c r="DG103" s="30"/>
      <c r="DH103" s="31" t="str">
        <f>IF(Aanbod!D118&gt;"",IF(EXACT(BZ103,0),IF(EXACT(AK103,0),IF(EXACT(AE103, "pB"),AH103,IF(EXACT(AE103, "Gvg"),AH103,IF(EXACT(AE103, "Gvg-A"),AH103,IF(EXACT(AE103, "Gvg-B"),AH103,0)))),0),0)," ")</f>
        <v xml:space="preserve"> </v>
      </c>
      <c r="DI103" s="31" t="str">
        <f>IF(Aanbod!D118&gt;"",IF(EXACT(BZ103,0),IF(EXACT(AK103,0),IF(EXACT(AE103, "pB"),AF103,IF(EXACT(AE103, "Gvg"),AF103,IF(EXACT(AE103, "Gvg-A"),AF103,IF(EXACT(AE103, "Gvg-B"),AF103,0)))),0),0)," ")</f>
        <v xml:space="preserve"> </v>
      </c>
      <c r="DJ103" s="31" t="str">
        <f>IF(Aanbod!D118&gt;"",IF($DH$203&gt;0,$DG$1/$DH$203*DH103,0)," ")</f>
        <v xml:space="preserve"> </v>
      </c>
      <c r="DK103" s="29" t="str">
        <f>IF(Aanbod!D118&gt;"",IF(DI103&gt;0,DJ103/DI103," ")," ")</f>
        <v xml:space="preserve"> </v>
      </c>
      <c r="DM103" s="37" t="str">
        <f>IF(Aanbod!D118&gt;"",BX103-BZ103+CQ103+CW103+DC103+DJ103," ")</f>
        <v xml:space="preserve"> </v>
      </c>
      <c r="DN103" s="35" t="str">
        <f>IF(Aanbod!D118&gt;"",IF((DM103-AF103)&gt;0,(DM103-AF103),0)," ")</f>
        <v xml:space="preserve"> </v>
      </c>
      <c r="DO103" s="35" t="str">
        <f>IF(Aanbod!D118&gt;"",IF(DN103&gt;0,(Berekening!H103+BB103+CQ103)/DM103*DN103,0)," ")</f>
        <v xml:space="preserve"> </v>
      </c>
      <c r="DP103" s="35" t="str">
        <f>IF(Aanbod!D118&gt;"",IF(DN103&gt;0,(Berekening!N103+BH103+CW103)/DM103*DN103,0)," ")</f>
        <v xml:space="preserve"> </v>
      </c>
      <c r="DQ103" s="35" t="str">
        <f>IF(Aanbod!D118&gt;"",IF(DN103&gt;0,(Berekening!T103+BN103+DC103)/DM103*DN103,0)," ")</f>
        <v xml:space="preserve"> </v>
      </c>
      <c r="DR103" s="33" t="str">
        <f>IF(Aanbod!D118&gt;"",IF(DN103&gt;0,(Berekening!AA103+BU103+DJ103)/DM103*DN103,0)," ")</f>
        <v xml:space="preserve"> </v>
      </c>
      <c r="DS103" s="35"/>
      <c r="DT103" s="38" t="str">
        <f>IF(Aanbod!D118&gt;"",ROUND((DM103-DN103),2)," ")</f>
        <v xml:space="preserve"> </v>
      </c>
      <c r="DU103" s="38" t="str">
        <f>IF(Aanbod!D118&gt;"",IF(DT103=C103,0.01,DT103),"")</f>
        <v/>
      </c>
      <c r="DV103" s="39" t="str">
        <f>IF(Aanbod!D118&gt;"",RANK(DU103,$DU$2:$DU$201) + COUNTIF($DU$2:DU103,DU103) -1," ")</f>
        <v xml:space="preserve"> </v>
      </c>
      <c r="DW103" s="35" t="str">
        <f>IF(Aanbod!D118&gt;"",IF($DV$203&lt;0,IF(DV103&lt;=ABS($DV$203),0.01,0),IF(DV103&lt;=ABS($DV$203),-0.01,0))," ")</f>
        <v xml:space="preserve"> </v>
      </c>
      <c r="DX103" s="35"/>
      <c r="DY103" s="28" t="str">
        <f>IF(Aanbod!D118&gt;"",DT103+DW103," ")</f>
        <v xml:space="preserve"> </v>
      </c>
    </row>
    <row r="104" spans="1:129" x14ac:dyDescent="0.25">
      <c r="A104" s="26" t="str">
        <f>Aanbod!A119</f>
        <v/>
      </c>
      <c r="B104" s="27" t="str">
        <f>IF(Aanbod!D119&gt;"",IF(EXACT(Aanbod!F119, "Preferent"),Aanbod!E119*2,IF(EXACT(Aanbod!F119, "Concurrent"),Aanbod!E119,0))," ")</f>
        <v xml:space="preserve"> </v>
      </c>
      <c r="C104" s="28" t="str">
        <f>IF(Aanbod!E119&gt;0,Aanbod!E119," ")</f>
        <v xml:space="preserve"> </v>
      </c>
      <c r="D104" s="5"/>
      <c r="E104" s="5"/>
      <c r="F104" s="5" t="str">
        <f>IF(Aanbod!D119&gt;"",IF(EXACT(Aanbod!D119, "pA"),Berekening!B104,IF(EXACT(Aanbod!D119, "Gvg-A"),Berekening!B104,IF(EXACT(Aanbod!D119, "Gvg"),Berekening!B104,0)))," ")</f>
        <v xml:space="preserve"> </v>
      </c>
      <c r="G104" s="5" t="str">
        <f>IF(Aanbod!D119&gt;"",IF(EXACT(Aanbod!D119, "pA"),Aanbod!E119,IF(EXACT(Aanbod!D119, "Gvg-A"),Aanbod!E119,IF(EXACT(Aanbod!D119, "Gvg"),Aanbod!E119,0)))," ")</f>
        <v xml:space="preserve"> </v>
      </c>
      <c r="H104" s="5" t="str">
        <f>IF(Aanbod!D119&gt;"",IF($F$203&gt;0,$E$1/$F$203*F104,0)," ")</f>
        <v xml:space="preserve"> </v>
      </c>
      <c r="I104" s="29" t="str">
        <f>IF(Aanbod!D119&gt;"",IF(G104&gt;0,H104/G104," ")," ")</f>
        <v xml:space="preserve"> </v>
      </c>
      <c r="J104" s="5"/>
      <c r="K104" s="5"/>
      <c r="L104" s="5" t="str">
        <f>IF(Aanbod!D119&gt;"",IF(EXACT(Aanbod!D119, "pB"),Berekening!B104,IF(EXACT(Aanbod!D119, "Gvg-B"),Berekening!B104,IF(EXACT(Aanbod!D119, "Gvg"),Berekening!B104,0)))," ")</f>
        <v xml:space="preserve"> </v>
      </c>
      <c r="M104" s="5" t="str">
        <f>IF(Aanbod!D119&gt;"",IF(EXACT(Aanbod!D119, "pB"),Aanbod!E119,IF(EXACT(Aanbod!D119, "Gvg-B"),Aanbod!E119,IF(EXACT(Aanbod!D119, "Gvg"),Aanbod!E119,0)))," ")</f>
        <v xml:space="preserve"> </v>
      </c>
      <c r="N104" s="9" t="str">
        <f>IF(Aanbod!D119&gt;"",IF($L$203&gt;0,$K$1/$L$203*L104,0)," ")</f>
        <v xml:space="preserve"> </v>
      </c>
      <c r="O104" s="10" t="str">
        <f>IF(Aanbod!D119&gt;"",IF(M104&gt;0,N104/M104," ")," ")</f>
        <v xml:space="preserve"> </v>
      </c>
      <c r="P104" s="26"/>
      <c r="Q104" s="30"/>
      <c r="R104" s="31" t="str">
        <f>IF(Aanbod!D119&gt;"",IF(EXACT(Aanbod!D119, "pA"),Berekening!B104,IF(EXACT(Aanbod!D119, "Gvg"),Berekening!B104,IF(EXACT(Aanbod!D119, "Gvg-A"),Berekening!B104,IF(EXACT(Aanbod!D119, "Gvg-B"),Berekening!B104,0))))," ")</f>
        <v xml:space="preserve"> </v>
      </c>
      <c r="S104" s="31" t="str">
        <f>IF(Aanbod!D119&gt;"",IF(EXACT(Aanbod!D119, "pA"),Aanbod!E119,IF(EXACT(Aanbod!D119, "Gvg"),Aanbod!E119,IF(EXACT(Aanbod!D119, "Gvg-A"),Aanbod!E119,IF(EXACT(Aanbod!D119, "Gvg-B"),Aanbod!E119,0))))," ")</f>
        <v xml:space="preserve"> </v>
      </c>
      <c r="T104" s="31" t="str">
        <f>IF(Aanbod!D119&gt;"",IF($R$203&gt;0,$Q$1/$R$203*R104,0)," ")</f>
        <v xml:space="preserve"> </v>
      </c>
      <c r="U104" s="29" t="str">
        <f>IF(Aanbod!D119&gt;"",IF(S104&gt;0,T104/S104," ")," ")</f>
        <v xml:space="preserve"> </v>
      </c>
      <c r="W104" s="26"/>
      <c r="X104" s="30"/>
      <c r="Y104" s="31" t="str">
        <f>IF(Aanbod!D119&gt;"",IF(EXACT(Aanbod!D119, "pB"),Berekening!B104,IF(EXACT(Aanbod!D119, "Gvg"),Berekening!B104,IF(EXACT(Aanbod!D119, "Gvg-A"),Berekening!B104,IF(EXACT(Aanbod!D119, "Gvg-B"),Berekening!B104,0))))," ")</f>
        <v xml:space="preserve"> </v>
      </c>
      <c r="Z104" s="31" t="str">
        <f>IF(Aanbod!D119&gt;"",IF(EXACT(Aanbod!D119, "pB"),Aanbod!E119,IF(EXACT(Aanbod!D119, "Gvg"),Aanbod!E119,IF(EXACT(Aanbod!D119, "Gvg-A"),Aanbod!E119,IF(EXACT(Aanbod!D119, "Gvg-B"),Aanbod!E119,0))))," ")</f>
        <v xml:space="preserve"> </v>
      </c>
      <c r="AA104" s="31" t="str">
        <f>IF(Aanbod!D119&gt;"",IF($Y$203&gt;0,$X$1/$Y$203*Y104,0)," ")</f>
        <v xml:space="preserve"> </v>
      </c>
      <c r="AB104" s="29" t="str">
        <f>IF(Aanbod!D119&gt;"",IF(Z104&gt;0,AA104/Z104," ")," ")</f>
        <v xml:space="preserve"> </v>
      </c>
      <c r="AC104" s="32"/>
      <c r="AD104" s="26" t="str">
        <f>IF(Aanbod!D119&gt;"",ROW(AE104)-1," ")</f>
        <v xml:space="preserve"> </v>
      </c>
      <c r="AE104" t="str">
        <f>IF(Aanbod!D119&gt;"",Aanbod!D119," ")</f>
        <v xml:space="preserve"> </v>
      </c>
      <c r="AF104" s="9" t="str">
        <f>IF(Aanbod!D119&gt;"",Aanbod!E119," ")</f>
        <v xml:space="preserve"> </v>
      </c>
      <c r="AG104" t="str">
        <f>IF(Aanbod!D119&gt;"",Aanbod!F119," ")</f>
        <v xml:space="preserve"> </v>
      </c>
      <c r="AH104" s="33" t="str">
        <f>IF(Aanbod!D119&gt;"",Berekening!B104," ")</f>
        <v xml:space="preserve"> </v>
      </c>
      <c r="AI104" s="34" t="str">
        <f>IF(Aanbod!D119&gt;"",Berekening!H104+Berekening!N104+Berekening!T104+Berekening!AA104," ")</f>
        <v xml:space="preserve"> </v>
      </c>
      <c r="AJ104" s="35" t="str">
        <f>IF(Aanbod!D119&gt;"",IF((AI104-AF104)&gt;0,0,(AI104-AF104))," ")</f>
        <v xml:space="preserve"> </v>
      </c>
      <c r="AK104" s="35" t="str">
        <f>IF(Aanbod!D119&gt;"",IF((AI104-AF104)&gt;0,(AI104-AF104),0)," ")</f>
        <v xml:space="preserve"> </v>
      </c>
      <c r="AL104" s="35" t="str">
        <f>IF(Aanbod!D119&gt;"",IF(AK104&gt;0,Berekening!H104/AI104*AK104,0)," ")</f>
        <v xml:space="preserve"> </v>
      </c>
      <c r="AM104" s="35" t="str">
        <f>IF(Aanbod!D119&gt;"",IF(AK104&gt;0,Berekening!N104/AI104*AK104,0)," ")</f>
        <v xml:space="preserve"> </v>
      </c>
      <c r="AN104" s="35" t="str">
        <f>IF(Aanbod!D119&gt;"",IF(AK104&gt;0,Berekening!T104/AI104*AK104,0)," ")</f>
        <v xml:space="preserve"> </v>
      </c>
      <c r="AO104" s="33" t="str">
        <f>IF(Aanbod!D119&gt;"",IF(AK104&gt;0,Berekening!AA104/AI104*AK104,0)," ")</f>
        <v xml:space="preserve"> </v>
      </c>
      <c r="AX104" s="36"/>
      <c r="AY104" s="5"/>
      <c r="AZ104" s="5" t="str">
        <f>IF(Aanbod!D119&gt;"",IF(EXACT(AK104,0),IF(EXACT(Aanbod!D119, "pA"),Berekening!B104,IF(EXACT(Aanbod!D119, "Gvg-A"),Berekening!B104,IF(EXACT(Aanbod!D119, "Gvg"),Berekening!B104,0))),0)," ")</f>
        <v xml:space="preserve"> </v>
      </c>
      <c r="BA104" s="5" t="str">
        <f>IF(Aanbod!D119&gt;"",IF(EXACT(AK104,0),IF(EXACT(Aanbod!D119, "pA"),Aanbod!E119,IF(EXACT(Aanbod!D119, "Gvg-A"),Aanbod!E119,IF(EXACT(Aanbod!D119, "Gvg"),Aanbod!E119,0))),0)," ")</f>
        <v xml:space="preserve"> </v>
      </c>
      <c r="BB104" s="5" t="str">
        <f>IF(Aanbod!D119&gt;"",IF($AZ$203&gt;0,$AY$1/$AZ$203*AZ104,0)," ")</f>
        <v xml:space="preserve"> </v>
      </c>
      <c r="BC104" s="29" t="str">
        <f>IF(Aanbod!D119&gt;"",IF(BA104&gt;0,BB104/BA104," ")," ")</f>
        <v xml:space="preserve"> </v>
      </c>
      <c r="BD104" s="5"/>
      <c r="BE104" s="5"/>
      <c r="BF104" s="5" t="str">
        <f>IF(Aanbod!D119&gt;"",IF(EXACT(AK104,0),IF(EXACT(Aanbod!D119, "pB"),Berekening!B104,IF(EXACT(Aanbod!D119, "Gvg-B"),Berekening!B104,IF(EXACT(Aanbod!D119, "Gvg"),Berekening!B104,0))),0)," ")</f>
        <v xml:space="preserve"> </v>
      </c>
      <c r="BG104" s="5" t="str">
        <f>IF(Aanbod!D119&gt;"",IF(EXACT(AK104,0),IF(EXACT(Aanbod!D119, "pB"),Aanbod!E119,IF(EXACT(Aanbod!D119, "Gvg-B"),Aanbod!E119,IF(EXACT(Aanbod!D119, "Gvg"),Aanbod!E119,0))),0)," ")</f>
        <v xml:space="preserve"> </v>
      </c>
      <c r="BH104" s="9" t="str">
        <f>IF(Aanbod!D119&gt;"",IF($BF$203&gt;0,$BE$1/$BF$203*BF104,0)," ")</f>
        <v xml:space="preserve"> </v>
      </c>
      <c r="BI104" s="10" t="str">
        <f>IF(Aanbod!D119&gt;"",IF(BG104&gt;0,BH104/BG104," ")," ")</f>
        <v xml:space="preserve"> </v>
      </c>
      <c r="BJ104" s="26"/>
      <c r="BK104" s="30"/>
      <c r="BL104" s="31" t="str">
        <f>IF(Aanbod!D119&gt;"",IF(EXACT(AK104,0),IF(EXACT(Aanbod!D119, "pA"),Berekening!B104,IF(EXACT(Aanbod!D119, "Gvg"),Berekening!B104,IF(EXACT(Aanbod!D119, "Gvg-A"),Berekening!B104,IF(EXACT(Aanbod!D119, "Gvg-B"),Berekening!B104,0)))),0)," ")</f>
        <v xml:space="preserve"> </v>
      </c>
      <c r="BM104" s="31" t="str">
        <f>IF(Aanbod!D119&gt;"",IF(EXACT(AK104,0),IF(EXACT(Aanbod!D119, "pA"),Aanbod!E119,IF(EXACT(Aanbod!D119, "Gvg"),Aanbod!E119,IF(EXACT(Aanbod!D119, "Gvg-A"),Aanbod!E119,IF(EXACT(Aanbod!D119, "Gvg-B"),Aanbod!E119,0)))),0)," ")</f>
        <v xml:space="preserve"> </v>
      </c>
      <c r="BN104" s="31" t="str">
        <f>IF(Aanbod!D119&gt;"",IF($BL$203&gt;0,$BK$1/$BL$203*BL104,0)," ")</f>
        <v xml:space="preserve"> </v>
      </c>
      <c r="BO104" s="29" t="str">
        <f>IF(Aanbod!D119&gt;"",IF(BM104&gt;0,BN104/BM104," ")," ")</f>
        <v xml:space="preserve"> </v>
      </c>
      <c r="BQ104" s="26"/>
      <c r="BR104" s="30"/>
      <c r="BS104" s="31" t="str">
        <f>IF(Aanbod!D119&gt;"",IF(EXACT(AK104,0),IF(EXACT(Aanbod!D119, "pB"),Berekening!B104,IF(EXACT(Aanbod!D119, "Gvg"),Berekening!B104,IF(EXACT(Aanbod!D119, "Gvg-A"),Berekening!B104,IF(EXACT(Aanbod!D119, "Gvg-B"),Berekening!B104,0)))),0)," ")</f>
        <v xml:space="preserve"> </v>
      </c>
      <c r="BT104" s="31" t="str">
        <f>IF(Aanbod!D119&gt;"",IF(EXACT(AK104,0),IF(EXACT(Aanbod!D119, "pB"),Aanbod!E119,IF(EXACT(Aanbod!D119, "Gvg"),Aanbod!E119,IF(EXACT(Aanbod!D119, "Gvg-A"),Aanbod!E119,IF(EXACT(Aanbod!D119, "Gvg-B"),Aanbod!E119,0)))),0)," ")</f>
        <v xml:space="preserve"> </v>
      </c>
      <c r="BU104" s="31" t="str">
        <f>IF(Aanbod!D119&gt;"",IF($BS$203&gt;0,$BR$1/$BS$203*BS104,0)," ")</f>
        <v xml:space="preserve"> </v>
      </c>
      <c r="BV104" s="29" t="str">
        <f>IF(Aanbod!D119&gt;"",IF(BT104&gt;0,BU104/BT104," ")," ")</f>
        <v xml:space="preserve"> </v>
      </c>
      <c r="BX104" s="34" t="str">
        <f>IF(Aanbod!D119&gt;"",AI104-AK104+BB104+BH104+BN104+BU104," ")</f>
        <v xml:space="preserve"> </v>
      </c>
      <c r="BY104" s="35" t="str">
        <f>IF(Aanbod!D119&gt;"",IF((BX104-AF104)&gt;0,0,(BX104-AF104))," ")</f>
        <v xml:space="preserve"> </v>
      </c>
      <c r="BZ104" s="35" t="str">
        <f>IF(Aanbod!D119&gt;"",IF((BX104-AF104)&gt;0,(BX104-AF104),0)," ")</f>
        <v xml:space="preserve"> </v>
      </c>
      <c r="CA104" s="35" t="str">
        <f>IF(Aanbod!D119&gt;"",IF(BZ104&gt;0,(Berekening!H104+BB104)/BX104*BZ104,0)," ")</f>
        <v xml:space="preserve"> </v>
      </c>
      <c r="CB104" s="35" t="str">
        <f>IF(Aanbod!D119&gt;"",IF(BZ104&gt;0,(Berekening!N104+BH104)/BX104*BZ104,0)," ")</f>
        <v xml:space="preserve"> </v>
      </c>
      <c r="CC104" s="35" t="str">
        <f>IF(Aanbod!D119&gt;"",IF(BZ104&gt;0,(Berekening!T104+BN104)/BX104*BZ104,0)," ")</f>
        <v xml:space="preserve"> </v>
      </c>
      <c r="CD104" s="33" t="str">
        <f>IF(Aanbod!D119&gt;"",IF(BZ104&gt;0,Berekening!AA104/BX104*BZ104,0)," ")</f>
        <v xml:space="preserve"> </v>
      </c>
      <c r="CE104" s="35"/>
      <c r="CM104" s="36"/>
      <c r="CN104" s="5"/>
      <c r="CO104" s="5" t="str">
        <f>IF(Aanbod!D119&gt;"",IF(EXACT(BZ104,0),IF(EXACT(AK104,0),IF(EXACT(AE104, "pA"),AH104,IF(EXACT(AE104, "Gvg-A"),AH104,IF(EXACT(AE104, "Gvg"),AH104,0))),0),0)," ")</f>
        <v xml:space="preserve"> </v>
      </c>
      <c r="CP104" s="5" t="str">
        <f>IF(Aanbod!D119&gt;"",IF(EXACT(BZ104,0),IF(EXACT(AK104,0),IF(EXACT(AE104, "pA"),AF104,IF(EXACT(AE104, "Gvg-A"),AF104,IF(EXACT(AE104, "Gvg"),AF104,0))),0),0)," ")</f>
        <v xml:space="preserve"> </v>
      </c>
      <c r="CQ104" s="5" t="str">
        <f>IF(Aanbod!D119&gt;"",IF($CO$203&gt;0,$CN$1/$CO$203*CO104,0)," ")</f>
        <v xml:space="preserve"> </v>
      </c>
      <c r="CR104" s="29" t="str">
        <f>IF(Aanbod!D119&gt;"",IF(CP104&gt;0,CQ104/CP104," ")," ")</f>
        <v xml:space="preserve"> </v>
      </c>
      <c r="CS104" s="5"/>
      <c r="CT104" s="5"/>
      <c r="CU104" s="5" t="str">
        <f>IF(Aanbod!D119&gt;"",IF(EXACT(BZ104,0),IF(EXACT(AK104,0),IF(EXACT(AE104, "pB"),AH104,IF(EXACT(AE104, "Gvg-B"),AH104,IF(EXACT(AE104, "Gvg"),AH104,0))),0),0)," ")</f>
        <v xml:space="preserve"> </v>
      </c>
      <c r="CV104" s="5" t="str">
        <f>IF(Aanbod!D119&gt;"",IF(EXACT(BZ104,0),IF(EXACT(AK104,0),IF(EXACT(AE104, "pB"),AF104,IF(EXACT(AE104, "Gvg-B"),AF104,IF(EXACT(AE104, "Gvg"),AF104,0))),0),0)," ")</f>
        <v xml:space="preserve"> </v>
      </c>
      <c r="CW104" s="9" t="str">
        <f>IF(Aanbod!D119&gt;"",IF($CU$203&gt;0,$CT$1/$CU$203*CU104,0)," ")</f>
        <v xml:space="preserve"> </v>
      </c>
      <c r="CX104" s="10" t="str">
        <f>IF(Aanbod!D119&gt;"",IF(CV104&gt;0,CW104/CV104," ")," ")</f>
        <v xml:space="preserve"> </v>
      </c>
      <c r="CY104" s="26"/>
      <c r="CZ104" s="30"/>
      <c r="DA104" s="31" t="str">
        <f>IF(Aanbod!D119&gt;"",IF(EXACT(BZ104,0),IF(EXACT(AK104,0),IF(EXACT(AE104, "pA"),AH104,IF(EXACT(AE104, "Gvg"),AH104,IF(EXACT(AE104, "Gvg-A"),AH104,IF(EXACT(AE104, "Gvg-B"),AH104,0)))),0),0)," ")</f>
        <v xml:space="preserve"> </v>
      </c>
      <c r="DB104" s="31" t="str">
        <f>IF(Aanbod!D119&gt;"",IF(EXACT(BZ104,0),IF(EXACT(AK104,0),IF(EXACT(AE104, "pA"),AF104,IF(EXACT(AE104, "Gvg"),AF104,IF(EXACT(AE104, "Gvg-A"),AF104,IF(EXACT(AE104, "Gvg-B"),AF104,0)))),0),0)," ")</f>
        <v xml:space="preserve"> </v>
      </c>
      <c r="DC104" s="31" t="str">
        <f>IF(Aanbod!D119&gt;"",IF($DA$203&gt;0,$CZ$1/$DA$203*DA104,0)," ")</f>
        <v xml:space="preserve"> </v>
      </c>
      <c r="DD104" s="29" t="str">
        <f>IF(Aanbod!D119&gt;"",IF(DB104&gt;0,DC104/DB104," ")," ")</f>
        <v xml:space="preserve"> </v>
      </c>
      <c r="DF104" s="26"/>
      <c r="DG104" s="30"/>
      <c r="DH104" s="31" t="str">
        <f>IF(Aanbod!D119&gt;"",IF(EXACT(BZ104,0),IF(EXACT(AK104,0),IF(EXACT(AE104, "pB"),AH104,IF(EXACT(AE104, "Gvg"),AH104,IF(EXACT(AE104, "Gvg-A"),AH104,IF(EXACT(AE104, "Gvg-B"),AH104,0)))),0),0)," ")</f>
        <v xml:space="preserve"> </v>
      </c>
      <c r="DI104" s="31" t="str">
        <f>IF(Aanbod!D119&gt;"",IF(EXACT(BZ104,0),IF(EXACT(AK104,0),IF(EXACT(AE104, "pB"),AF104,IF(EXACT(AE104, "Gvg"),AF104,IF(EXACT(AE104, "Gvg-A"),AF104,IF(EXACT(AE104, "Gvg-B"),AF104,0)))),0),0)," ")</f>
        <v xml:space="preserve"> </v>
      </c>
      <c r="DJ104" s="31" t="str">
        <f>IF(Aanbod!D119&gt;"",IF($DH$203&gt;0,$DG$1/$DH$203*DH104,0)," ")</f>
        <v xml:space="preserve"> </v>
      </c>
      <c r="DK104" s="29" t="str">
        <f>IF(Aanbod!D119&gt;"",IF(DI104&gt;0,DJ104/DI104," ")," ")</f>
        <v xml:space="preserve"> </v>
      </c>
      <c r="DM104" s="37" t="str">
        <f>IF(Aanbod!D119&gt;"",BX104-BZ104+CQ104+CW104+DC104+DJ104," ")</f>
        <v xml:space="preserve"> </v>
      </c>
      <c r="DN104" s="35" t="str">
        <f>IF(Aanbod!D119&gt;"",IF((DM104-AF104)&gt;0,(DM104-AF104),0)," ")</f>
        <v xml:space="preserve"> </v>
      </c>
      <c r="DO104" s="35" t="str">
        <f>IF(Aanbod!D119&gt;"",IF(DN104&gt;0,(Berekening!H104+BB104+CQ104)/DM104*DN104,0)," ")</f>
        <v xml:space="preserve"> </v>
      </c>
      <c r="DP104" s="35" t="str">
        <f>IF(Aanbod!D119&gt;"",IF(DN104&gt;0,(Berekening!N104+BH104+CW104)/DM104*DN104,0)," ")</f>
        <v xml:space="preserve"> </v>
      </c>
      <c r="DQ104" s="35" t="str">
        <f>IF(Aanbod!D119&gt;"",IF(DN104&gt;0,(Berekening!T104+BN104+DC104)/DM104*DN104,0)," ")</f>
        <v xml:space="preserve"> </v>
      </c>
      <c r="DR104" s="33" t="str">
        <f>IF(Aanbod!D119&gt;"",IF(DN104&gt;0,(Berekening!AA104+BU104+DJ104)/DM104*DN104,0)," ")</f>
        <v xml:space="preserve"> </v>
      </c>
      <c r="DS104" s="35"/>
      <c r="DT104" s="38" t="str">
        <f>IF(Aanbod!D119&gt;"",ROUND((DM104-DN104),2)," ")</f>
        <v xml:space="preserve"> </v>
      </c>
      <c r="DU104" s="38" t="str">
        <f>IF(Aanbod!D119&gt;"",IF(DT104=C104,0.01,DT104),"")</f>
        <v/>
      </c>
      <c r="DV104" s="39" t="str">
        <f>IF(Aanbod!D119&gt;"",RANK(DU104,$DU$2:$DU$201) + COUNTIF($DU$2:DU104,DU104) -1," ")</f>
        <v xml:space="preserve"> </v>
      </c>
      <c r="DW104" s="35" t="str">
        <f>IF(Aanbod!D119&gt;"",IF($DV$203&lt;0,IF(DV104&lt;=ABS($DV$203),0.01,0),IF(DV104&lt;=ABS($DV$203),-0.01,0))," ")</f>
        <v xml:space="preserve"> </v>
      </c>
      <c r="DX104" s="35"/>
      <c r="DY104" s="28" t="str">
        <f>IF(Aanbod!D119&gt;"",DT104+DW104," ")</f>
        <v xml:space="preserve"> </v>
      </c>
    </row>
    <row r="105" spans="1:129" x14ac:dyDescent="0.25">
      <c r="A105" s="26" t="str">
        <f>Aanbod!A120</f>
        <v/>
      </c>
      <c r="B105" s="27" t="str">
        <f>IF(Aanbod!D120&gt;"",IF(EXACT(Aanbod!F120, "Preferent"),Aanbod!E120*2,IF(EXACT(Aanbod!F120, "Concurrent"),Aanbod!E120,0))," ")</f>
        <v xml:space="preserve"> </v>
      </c>
      <c r="C105" s="28" t="str">
        <f>IF(Aanbod!E120&gt;0,Aanbod!E120," ")</f>
        <v xml:space="preserve"> </v>
      </c>
      <c r="D105" s="5"/>
      <c r="E105" s="5"/>
      <c r="F105" s="5" t="str">
        <f>IF(Aanbod!D120&gt;"",IF(EXACT(Aanbod!D120, "pA"),Berekening!B105,IF(EXACT(Aanbod!D120, "Gvg-A"),Berekening!B105,IF(EXACT(Aanbod!D120, "Gvg"),Berekening!B105,0)))," ")</f>
        <v xml:space="preserve"> </v>
      </c>
      <c r="G105" s="5" t="str">
        <f>IF(Aanbod!D120&gt;"",IF(EXACT(Aanbod!D120, "pA"),Aanbod!E120,IF(EXACT(Aanbod!D120, "Gvg-A"),Aanbod!E120,IF(EXACT(Aanbod!D120, "Gvg"),Aanbod!E120,0)))," ")</f>
        <v xml:space="preserve"> </v>
      </c>
      <c r="H105" s="5" t="str">
        <f>IF(Aanbod!D120&gt;"",IF($F$203&gt;0,$E$1/$F$203*F105,0)," ")</f>
        <v xml:space="preserve"> </v>
      </c>
      <c r="I105" s="29" t="str">
        <f>IF(Aanbod!D120&gt;"",IF(G105&gt;0,H105/G105," ")," ")</f>
        <v xml:space="preserve"> </v>
      </c>
      <c r="J105" s="5"/>
      <c r="K105" s="5"/>
      <c r="L105" s="5" t="str">
        <f>IF(Aanbod!D120&gt;"",IF(EXACT(Aanbod!D120, "pB"),Berekening!B105,IF(EXACT(Aanbod!D120, "Gvg-B"),Berekening!B105,IF(EXACT(Aanbod!D120, "Gvg"),Berekening!B105,0)))," ")</f>
        <v xml:space="preserve"> </v>
      </c>
      <c r="M105" s="5" t="str">
        <f>IF(Aanbod!D120&gt;"",IF(EXACT(Aanbod!D120, "pB"),Aanbod!E120,IF(EXACT(Aanbod!D120, "Gvg-B"),Aanbod!E120,IF(EXACT(Aanbod!D120, "Gvg"),Aanbod!E120,0)))," ")</f>
        <v xml:space="preserve"> </v>
      </c>
      <c r="N105" s="9" t="str">
        <f>IF(Aanbod!D120&gt;"",IF($L$203&gt;0,$K$1/$L$203*L105,0)," ")</f>
        <v xml:space="preserve"> </v>
      </c>
      <c r="O105" s="10" t="str">
        <f>IF(Aanbod!D120&gt;"",IF(M105&gt;0,N105/M105," ")," ")</f>
        <v xml:space="preserve"> </v>
      </c>
      <c r="P105" s="26"/>
      <c r="Q105" s="30"/>
      <c r="R105" s="31" t="str">
        <f>IF(Aanbod!D120&gt;"",IF(EXACT(Aanbod!D120, "pA"),Berekening!B105,IF(EXACT(Aanbod!D120, "Gvg"),Berekening!B105,IF(EXACT(Aanbod!D120, "Gvg-A"),Berekening!B105,IF(EXACT(Aanbod!D120, "Gvg-B"),Berekening!B105,0))))," ")</f>
        <v xml:space="preserve"> </v>
      </c>
      <c r="S105" s="31" t="str">
        <f>IF(Aanbod!D120&gt;"",IF(EXACT(Aanbod!D120, "pA"),Aanbod!E120,IF(EXACT(Aanbod!D120, "Gvg"),Aanbod!E120,IF(EXACT(Aanbod!D120, "Gvg-A"),Aanbod!E120,IF(EXACT(Aanbod!D120, "Gvg-B"),Aanbod!E120,0))))," ")</f>
        <v xml:space="preserve"> </v>
      </c>
      <c r="T105" s="31" t="str">
        <f>IF(Aanbod!D120&gt;"",IF($R$203&gt;0,$Q$1/$R$203*R105,0)," ")</f>
        <v xml:space="preserve"> </v>
      </c>
      <c r="U105" s="29" t="str">
        <f>IF(Aanbod!D120&gt;"",IF(S105&gt;0,T105/S105," ")," ")</f>
        <v xml:space="preserve"> </v>
      </c>
      <c r="W105" s="26"/>
      <c r="X105" s="30"/>
      <c r="Y105" s="31" t="str">
        <f>IF(Aanbod!D120&gt;"",IF(EXACT(Aanbod!D120, "pB"),Berekening!B105,IF(EXACT(Aanbod!D120, "Gvg"),Berekening!B105,IF(EXACT(Aanbod!D120, "Gvg-A"),Berekening!B105,IF(EXACT(Aanbod!D120, "Gvg-B"),Berekening!B105,0))))," ")</f>
        <v xml:space="preserve"> </v>
      </c>
      <c r="Z105" s="31" t="str">
        <f>IF(Aanbod!D120&gt;"",IF(EXACT(Aanbod!D120, "pB"),Aanbod!E120,IF(EXACT(Aanbod!D120, "Gvg"),Aanbod!E120,IF(EXACT(Aanbod!D120, "Gvg-A"),Aanbod!E120,IF(EXACT(Aanbod!D120, "Gvg-B"),Aanbod!E120,0))))," ")</f>
        <v xml:space="preserve"> </v>
      </c>
      <c r="AA105" s="31" t="str">
        <f>IF(Aanbod!D120&gt;"",IF($Y$203&gt;0,$X$1/$Y$203*Y105,0)," ")</f>
        <v xml:space="preserve"> </v>
      </c>
      <c r="AB105" s="29" t="str">
        <f>IF(Aanbod!D120&gt;"",IF(Z105&gt;0,AA105/Z105," ")," ")</f>
        <v xml:space="preserve"> </v>
      </c>
      <c r="AC105" s="32"/>
      <c r="AD105" s="26" t="str">
        <f>IF(Aanbod!D120&gt;"",ROW(AE105)-1," ")</f>
        <v xml:space="preserve"> </v>
      </c>
      <c r="AE105" t="str">
        <f>IF(Aanbod!D120&gt;"",Aanbod!D120," ")</f>
        <v xml:space="preserve"> </v>
      </c>
      <c r="AF105" s="9" t="str">
        <f>IF(Aanbod!D120&gt;"",Aanbod!E120," ")</f>
        <v xml:space="preserve"> </v>
      </c>
      <c r="AG105" t="str">
        <f>IF(Aanbod!D120&gt;"",Aanbod!F120," ")</f>
        <v xml:space="preserve"> </v>
      </c>
      <c r="AH105" s="33" t="str">
        <f>IF(Aanbod!D120&gt;"",Berekening!B105," ")</f>
        <v xml:space="preserve"> </v>
      </c>
      <c r="AI105" s="34" t="str">
        <f>IF(Aanbod!D120&gt;"",Berekening!H105+Berekening!N105+Berekening!T105+Berekening!AA105," ")</f>
        <v xml:space="preserve"> </v>
      </c>
      <c r="AJ105" s="35" t="str">
        <f>IF(Aanbod!D120&gt;"",IF((AI105-AF105)&gt;0,0,(AI105-AF105))," ")</f>
        <v xml:space="preserve"> </v>
      </c>
      <c r="AK105" s="35" t="str">
        <f>IF(Aanbod!D120&gt;"",IF((AI105-AF105)&gt;0,(AI105-AF105),0)," ")</f>
        <v xml:space="preserve"> </v>
      </c>
      <c r="AL105" s="35" t="str">
        <f>IF(Aanbod!D120&gt;"",IF(AK105&gt;0,Berekening!H105/AI105*AK105,0)," ")</f>
        <v xml:space="preserve"> </v>
      </c>
      <c r="AM105" s="35" t="str">
        <f>IF(Aanbod!D120&gt;"",IF(AK105&gt;0,Berekening!N105/AI105*AK105,0)," ")</f>
        <v xml:space="preserve"> </v>
      </c>
      <c r="AN105" s="35" t="str">
        <f>IF(Aanbod!D120&gt;"",IF(AK105&gt;0,Berekening!T105/AI105*AK105,0)," ")</f>
        <v xml:space="preserve"> </v>
      </c>
      <c r="AO105" s="33" t="str">
        <f>IF(Aanbod!D120&gt;"",IF(AK105&gt;0,Berekening!AA105/AI105*AK105,0)," ")</f>
        <v xml:space="preserve"> </v>
      </c>
      <c r="AX105" s="36"/>
      <c r="AY105" s="5"/>
      <c r="AZ105" s="5" t="str">
        <f>IF(Aanbod!D120&gt;"",IF(EXACT(AK105,0),IF(EXACT(Aanbod!D120, "pA"),Berekening!B105,IF(EXACT(Aanbod!D120, "Gvg-A"),Berekening!B105,IF(EXACT(Aanbod!D120, "Gvg"),Berekening!B105,0))),0)," ")</f>
        <v xml:space="preserve"> </v>
      </c>
      <c r="BA105" s="5" t="str">
        <f>IF(Aanbod!D120&gt;"",IF(EXACT(AK105,0),IF(EXACT(Aanbod!D120, "pA"),Aanbod!E120,IF(EXACT(Aanbod!D120, "Gvg-A"),Aanbod!E120,IF(EXACT(Aanbod!D120, "Gvg"),Aanbod!E120,0))),0)," ")</f>
        <v xml:space="preserve"> </v>
      </c>
      <c r="BB105" s="5" t="str">
        <f>IF(Aanbod!D120&gt;"",IF($AZ$203&gt;0,$AY$1/$AZ$203*AZ105,0)," ")</f>
        <v xml:space="preserve"> </v>
      </c>
      <c r="BC105" s="29" t="str">
        <f>IF(Aanbod!D120&gt;"",IF(BA105&gt;0,BB105/BA105," ")," ")</f>
        <v xml:space="preserve"> </v>
      </c>
      <c r="BD105" s="5"/>
      <c r="BE105" s="5"/>
      <c r="BF105" s="5" t="str">
        <f>IF(Aanbod!D120&gt;"",IF(EXACT(AK105,0),IF(EXACT(Aanbod!D120, "pB"),Berekening!B105,IF(EXACT(Aanbod!D120, "Gvg-B"),Berekening!B105,IF(EXACT(Aanbod!D120, "Gvg"),Berekening!B105,0))),0)," ")</f>
        <v xml:space="preserve"> </v>
      </c>
      <c r="BG105" s="5" t="str">
        <f>IF(Aanbod!D120&gt;"",IF(EXACT(AK105,0),IF(EXACT(Aanbod!D120, "pB"),Aanbod!E120,IF(EXACT(Aanbod!D120, "Gvg-B"),Aanbod!E120,IF(EXACT(Aanbod!D120, "Gvg"),Aanbod!E120,0))),0)," ")</f>
        <v xml:space="preserve"> </v>
      </c>
      <c r="BH105" s="9" t="str">
        <f>IF(Aanbod!D120&gt;"",IF($BF$203&gt;0,$BE$1/$BF$203*BF105,0)," ")</f>
        <v xml:space="preserve"> </v>
      </c>
      <c r="BI105" s="10" t="str">
        <f>IF(Aanbod!D120&gt;"",IF(BG105&gt;0,BH105/BG105," ")," ")</f>
        <v xml:space="preserve"> </v>
      </c>
      <c r="BJ105" s="26"/>
      <c r="BK105" s="30"/>
      <c r="BL105" s="31" t="str">
        <f>IF(Aanbod!D120&gt;"",IF(EXACT(AK105,0),IF(EXACT(Aanbod!D120, "pA"),Berekening!B105,IF(EXACT(Aanbod!D120, "Gvg"),Berekening!B105,IF(EXACT(Aanbod!D120, "Gvg-A"),Berekening!B105,IF(EXACT(Aanbod!D120, "Gvg-B"),Berekening!B105,0)))),0)," ")</f>
        <v xml:space="preserve"> </v>
      </c>
      <c r="BM105" s="31" t="str">
        <f>IF(Aanbod!D120&gt;"",IF(EXACT(AK105,0),IF(EXACT(Aanbod!D120, "pA"),Aanbod!E120,IF(EXACT(Aanbod!D120, "Gvg"),Aanbod!E120,IF(EXACT(Aanbod!D120, "Gvg-A"),Aanbod!E120,IF(EXACT(Aanbod!D120, "Gvg-B"),Aanbod!E120,0)))),0)," ")</f>
        <v xml:space="preserve"> </v>
      </c>
      <c r="BN105" s="31" t="str">
        <f>IF(Aanbod!D120&gt;"",IF($BL$203&gt;0,$BK$1/$BL$203*BL105,0)," ")</f>
        <v xml:space="preserve"> </v>
      </c>
      <c r="BO105" s="29" t="str">
        <f>IF(Aanbod!D120&gt;"",IF(BM105&gt;0,BN105/BM105," ")," ")</f>
        <v xml:space="preserve"> </v>
      </c>
      <c r="BQ105" s="26"/>
      <c r="BR105" s="30"/>
      <c r="BS105" s="31" t="str">
        <f>IF(Aanbod!D120&gt;"",IF(EXACT(AK105,0),IF(EXACT(Aanbod!D120, "pB"),Berekening!B105,IF(EXACT(Aanbod!D120, "Gvg"),Berekening!B105,IF(EXACT(Aanbod!D120, "Gvg-A"),Berekening!B105,IF(EXACT(Aanbod!D120, "Gvg-B"),Berekening!B105,0)))),0)," ")</f>
        <v xml:space="preserve"> </v>
      </c>
      <c r="BT105" s="31" t="str">
        <f>IF(Aanbod!D120&gt;"",IF(EXACT(AK105,0),IF(EXACT(Aanbod!D120, "pB"),Aanbod!E120,IF(EXACT(Aanbod!D120, "Gvg"),Aanbod!E120,IF(EXACT(Aanbod!D120, "Gvg-A"),Aanbod!E120,IF(EXACT(Aanbod!D120, "Gvg-B"),Aanbod!E120,0)))),0)," ")</f>
        <v xml:space="preserve"> </v>
      </c>
      <c r="BU105" s="31" t="str">
        <f>IF(Aanbod!D120&gt;"",IF($BS$203&gt;0,$BR$1/$BS$203*BS105,0)," ")</f>
        <v xml:space="preserve"> </v>
      </c>
      <c r="BV105" s="29" t="str">
        <f>IF(Aanbod!D120&gt;"",IF(BT105&gt;0,BU105/BT105," ")," ")</f>
        <v xml:space="preserve"> </v>
      </c>
      <c r="BX105" s="34" t="str">
        <f>IF(Aanbod!D120&gt;"",AI105-AK105+BB105+BH105+BN105+BU105," ")</f>
        <v xml:space="preserve"> </v>
      </c>
      <c r="BY105" s="35" t="str">
        <f>IF(Aanbod!D120&gt;"",IF((BX105-AF105)&gt;0,0,(BX105-AF105))," ")</f>
        <v xml:space="preserve"> </v>
      </c>
      <c r="BZ105" s="35" t="str">
        <f>IF(Aanbod!D120&gt;"",IF((BX105-AF105)&gt;0,(BX105-AF105),0)," ")</f>
        <v xml:space="preserve"> </v>
      </c>
      <c r="CA105" s="35" t="str">
        <f>IF(Aanbod!D120&gt;"",IF(BZ105&gt;0,(Berekening!H105+BB105)/BX105*BZ105,0)," ")</f>
        <v xml:space="preserve"> </v>
      </c>
      <c r="CB105" s="35" t="str">
        <f>IF(Aanbod!D120&gt;"",IF(BZ105&gt;0,(Berekening!N105+BH105)/BX105*BZ105,0)," ")</f>
        <v xml:space="preserve"> </v>
      </c>
      <c r="CC105" s="35" t="str">
        <f>IF(Aanbod!D120&gt;"",IF(BZ105&gt;0,(Berekening!T105+BN105)/BX105*BZ105,0)," ")</f>
        <v xml:space="preserve"> </v>
      </c>
      <c r="CD105" s="33" t="str">
        <f>IF(Aanbod!D120&gt;"",IF(BZ105&gt;0,Berekening!AA105/BX105*BZ105,0)," ")</f>
        <v xml:space="preserve"> </v>
      </c>
      <c r="CE105" s="35"/>
      <c r="CM105" s="36"/>
      <c r="CN105" s="5"/>
      <c r="CO105" s="5" t="str">
        <f>IF(Aanbod!D120&gt;"",IF(EXACT(BZ105,0),IF(EXACT(AK105,0),IF(EXACT(AE105, "pA"),AH105,IF(EXACT(AE105, "Gvg-A"),AH105,IF(EXACT(AE105, "Gvg"),AH105,0))),0),0)," ")</f>
        <v xml:space="preserve"> </v>
      </c>
      <c r="CP105" s="5" t="str">
        <f>IF(Aanbod!D120&gt;"",IF(EXACT(BZ105,0),IF(EXACT(AK105,0),IF(EXACT(AE105, "pA"),AF105,IF(EXACT(AE105, "Gvg-A"),AF105,IF(EXACT(AE105, "Gvg"),AF105,0))),0),0)," ")</f>
        <v xml:space="preserve"> </v>
      </c>
      <c r="CQ105" s="5" t="str">
        <f>IF(Aanbod!D120&gt;"",IF($CO$203&gt;0,$CN$1/$CO$203*CO105,0)," ")</f>
        <v xml:space="preserve"> </v>
      </c>
      <c r="CR105" s="29" t="str">
        <f>IF(Aanbod!D120&gt;"",IF(CP105&gt;0,CQ105/CP105," ")," ")</f>
        <v xml:space="preserve"> </v>
      </c>
      <c r="CS105" s="5"/>
      <c r="CT105" s="5"/>
      <c r="CU105" s="5" t="str">
        <f>IF(Aanbod!D120&gt;"",IF(EXACT(BZ105,0),IF(EXACT(AK105,0),IF(EXACT(AE105, "pB"),AH105,IF(EXACT(AE105, "Gvg-B"),AH105,IF(EXACT(AE105, "Gvg"),AH105,0))),0),0)," ")</f>
        <v xml:space="preserve"> </v>
      </c>
      <c r="CV105" s="5" t="str">
        <f>IF(Aanbod!D120&gt;"",IF(EXACT(BZ105,0),IF(EXACT(AK105,0),IF(EXACT(AE105, "pB"),AF105,IF(EXACT(AE105, "Gvg-B"),AF105,IF(EXACT(AE105, "Gvg"),AF105,0))),0),0)," ")</f>
        <v xml:space="preserve"> </v>
      </c>
      <c r="CW105" s="9" t="str">
        <f>IF(Aanbod!D120&gt;"",IF($CU$203&gt;0,$CT$1/$CU$203*CU105,0)," ")</f>
        <v xml:space="preserve"> </v>
      </c>
      <c r="CX105" s="10" t="str">
        <f>IF(Aanbod!D120&gt;"",IF(CV105&gt;0,CW105/CV105," ")," ")</f>
        <v xml:space="preserve"> </v>
      </c>
      <c r="CY105" s="26"/>
      <c r="CZ105" s="30"/>
      <c r="DA105" s="31" t="str">
        <f>IF(Aanbod!D120&gt;"",IF(EXACT(BZ105,0),IF(EXACT(AK105,0),IF(EXACT(AE105, "pA"),AH105,IF(EXACT(AE105, "Gvg"),AH105,IF(EXACT(AE105, "Gvg-A"),AH105,IF(EXACT(AE105, "Gvg-B"),AH105,0)))),0),0)," ")</f>
        <v xml:space="preserve"> </v>
      </c>
      <c r="DB105" s="31" t="str">
        <f>IF(Aanbod!D120&gt;"",IF(EXACT(BZ105,0),IF(EXACT(AK105,0),IF(EXACT(AE105, "pA"),AF105,IF(EXACT(AE105, "Gvg"),AF105,IF(EXACT(AE105, "Gvg-A"),AF105,IF(EXACT(AE105, "Gvg-B"),AF105,0)))),0),0)," ")</f>
        <v xml:space="preserve"> </v>
      </c>
      <c r="DC105" s="31" t="str">
        <f>IF(Aanbod!D120&gt;"",IF($DA$203&gt;0,$CZ$1/$DA$203*DA105,0)," ")</f>
        <v xml:space="preserve"> </v>
      </c>
      <c r="DD105" s="29" t="str">
        <f>IF(Aanbod!D120&gt;"",IF(DB105&gt;0,DC105/DB105," ")," ")</f>
        <v xml:space="preserve"> </v>
      </c>
      <c r="DF105" s="26"/>
      <c r="DG105" s="30"/>
      <c r="DH105" s="31" t="str">
        <f>IF(Aanbod!D120&gt;"",IF(EXACT(BZ105,0),IF(EXACT(AK105,0),IF(EXACT(AE105, "pB"),AH105,IF(EXACT(AE105, "Gvg"),AH105,IF(EXACT(AE105, "Gvg-A"),AH105,IF(EXACT(AE105, "Gvg-B"),AH105,0)))),0),0)," ")</f>
        <v xml:space="preserve"> </v>
      </c>
      <c r="DI105" s="31" t="str">
        <f>IF(Aanbod!D120&gt;"",IF(EXACT(BZ105,0),IF(EXACT(AK105,0),IF(EXACT(AE105, "pB"),AF105,IF(EXACT(AE105, "Gvg"),AF105,IF(EXACT(AE105, "Gvg-A"),AF105,IF(EXACT(AE105, "Gvg-B"),AF105,0)))),0),0)," ")</f>
        <v xml:space="preserve"> </v>
      </c>
      <c r="DJ105" s="31" t="str">
        <f>IF(Aanbod!D120&gt;"",IF($DH$203&gt;0,$DG$1/$DH$203*DH105,0)," ")</f>
        <v xml:space="preserve"> </v>
      </c>
      <c r="DK105" s="29" t="str">
        <f>IF(Aanbod!D120&gt;"",IF(DI105&gt;0,DJ105/DI105," ")," ")</f>
        <v xml:space="preserve"> </v>
      </c>
      <c r="DM105" s="37" t="str">
        <f>IF(Aanbod!D120&gt;"",BX105-BZ105+CQ105+CW105+DC105+DJ105," ")</f>
        <v xml:space="preserve"> </v>
      </c>
      <c r="DN105" s="35" t="str">
        <f>IF(Aanbod!D120&gt;"",IF((DM105-AF105)&gt;0,(DM105-AF105),0)," ")</f>
        <v xml:space="preserve"> </v>
      </c>
      <c r="DO105" s="35" t="str">
        <f>IF(Aanbod!D120&gt;"",IF(DN105&gt;0,(Berekening!H105+BB105+CQ105)/DM105*DN105,0)," ")</f>
        <v xml:space="preserve"> </v>
      </c>
      <c r="DP105" s="35" t="str">
        <f>IF(Aanbod!D120&gt;"",IF(DN105&gt;0,(Berekening!N105+BH105+CW105)/DM105*DN105,0)," ")</f>
        <v xml:space="preserve"> </v>
      </c>
      <c r="DQ105" s="35" t="str">
        <f>IF(Aanbod!D120&gt;"",IF(DN105&gt;0,(Berekening!T105+BN105+DC105)/DM105*DN105,0)," ")</f>
        <v xml:space="preserve"> </v>
      </c>
      <c r="DR105" s="33" t="str">
        <f>IF(Aanbod!D120&gt;"",IF(DN105&gt;0,(Berekening!AA105+BU105+DJ105)/DM105*DN105,0)," ")</f>
        <v xml:space="preserve"> </v>
      </c>
      <c r="DS105" s="35"/>
      <c r="DT105" s="38" t="str">
        <f>IF(Aanbod!D120&gt;"",ROUND((DM105-DN105),2)," ")</f>
        <v xml:space="preserve"> </v>
      </c>
      <c r="DU105" s="38" t="str">
        <f>IF(Aanbod!D120&gt;"",IF(DT105=C105,0.01,DT105),"")</f>
        <v/>
      </c>
      <c r="DV105" s="39" t="str">
        <f>IF(Aanbod!D120&gt;"",RANK(DU105,$DU$2:$DU$201) + COUNTIF($DU$2:DU105,DU105) -1," ")</f>
        <v xml:space="preserve"> </v>
      </c>
      <c r="DW105" s="35" t="str">
        <f>IF(Aanbod!D120&gt;"",IF($DV$203&lt;0,IF(DV105&lt;=ABS($DV$203),0.01,0),IF(DV105&lt;=ABS($DV$203),-0.01,0))," ")</f>
        <v xml:space="preserve"> </v>
      </c>
      <c r="DX105" s="35"/>
      <c r="DY105" s="28" t="str">
        <f>IF(Aanbod!D120&gt;"",DT105+DW105," ")</f>
        <v xml:space="preserve"> </v>
      </c>
    </row>
    <row r="106" spans="1:129" x14ac:dyDescent="0.25">
      <c r="A106" s="26" t="str">
        <f>Aanbod!A121</f>
        <v/>
      </c>
      <c r="B106" s="27" t="str">
        <f>IF(Aanbod!D121&gt;"",IF(EXACT(Aanbod!F121, "Preferent"),Aanbod!E121*2,IF(EXACT(Aanbod!F121, "Concurrent"),Aanbod!E121,0))," ")</f>
        <v xml:space="preserve"> </v>
      </c>
      <c r="C106" s="28" t="str">
        <f>IF(Aanbod!E121&gt;0,Aanbod!E121," ")</f>
        <v xml:space="preserve"> </v>
      </c>
      <c r="D106" s="5"/>
      <c r="E106" s="5"/>
      <c r="F106" s="5" t="str">
        <f>IF(Aanbod!D121&gt;"",IF(EXACT(Aanbod!D121, "pA"),Berekening!B106,IF(EXACT(Aanbod!D121, "Gvg-A"),Berekening!B106,IF(EXACT(Aanbod!D121, "Gvg"),Berekening!B106,0)))," ")</f>
        <v xml:space="preserve"> </v>
      </c>
      <c r="G106" s="5" t="str">
        <f>IF(Aanbod!D121&gt;"",IF(EXACT(Aanbod!D121, "pA"),Aanbod!E121,IF(EXACT(Aanbod!D121, "Gvg-A"),Aanbod!E121,IF(EXACT(Aanbod!D121, "Gvg"),Aanbod!E121,0)))," ")</f>
        <v xml:space="preserve"> </v>
      </c>
      <c r="H106" s="5" t="str">
        <f>IF(Aanbod!D121&gt;"",IF($F$203&gt;0,$E$1/$F$203*F106,0)," ")</f>
        <v xml:space="preserve"> </v>
      </c>
      <c r="I106" s="29" t="str">
        <f>IF(Aanbod!D121&gt;"",IF(G106&gt;0,H106/G106," ")," ")</f>
        <v xml:space="preserve"> </v>
      </c>
      <c r="J106" s="5"/>
      <c r="K106" s="5"/>
      <c r="L106" s="5" t="str">
        <f>IF(Aanbod!D121&gt;"",IF(EXACT(Aanbod!D121, "pB"),Berekening!B106,IF(EXACT(Aanbod!D121, "Gvg-B"),Berekening!B106,IF(EXACT(Aanbod!D121, "Gvg"),Berekening!B106,0)))," ")</f>
        <v xml:space="preserve"> </v>
      </c>
      <c r="M106" s="5" t="str">
        <f>IF(Aanbod!D121&gt;"",IF(EXACT(Aanbod!D121, "pB"),Aanbod!E121,IF(EXACT(Aanbod!D121, "Gvg-B"),Aanbod!E121,IF(EXACT(Aanbod!D121, "Gvg"),Aanbod!E121,0)))," ")</f>
        <v xml:space="preserve"> </v>
      </c>
      <c r="N106" s="9" t="str">
        <f>IF(Aanbod!D121&gt;"",IF($L$203&gt;0,$K$1/$L$203*L106,0)," ")</f>
        <v xml:space="preserve"> </v>
      </c>
      <c r="O106" s="10" t="str">
        <f>IF(Aanbod!D121&gt;"",IF(M106&gt;0,N106/M106," ")," ")</f>
        <v xml:space="preserve"> </v>
      </c>
      <c r="P106" s="26"/>
      <c r="Q106" s="30"/>
      <c r="R106" s="31" t="str">
        <f>IF(Aanbod!D121&gt;"",IF(EXACT(Aanbod!D121, "pA"),Berekening!B106,IF(EXACT(Aanbod!D121, "Gvg"),Berekening!B106,IF(EXACT(Aanbod!D121, "Gvg-A"),Berekening!B106,IF(EXACT(Aanbod!D121, "Gvg-B"),Berekening!B106,0))))," ")</f>
        <v xml:space="preserve"> </v>
      </c>
      <c r="S106" s="31" t="str">
        <f>IF(Aanbod!D121&gt;"",IF(EXACT(Aanbod!D121, "pA"),Aanbod!E121,IF(EXACT(Aanbod!D121, "Gvg"),Aanbod!E121,IF(EXACT(Aanbod!D121, "Gvg-A"),Aanbod!E121,IF(EXACT(Aanbod!D121, "Gvg-B"),Aanbod!E121,0))))," ")</f>
        <v xml:space="preserve"> </v>
      </c>
      <c r="T106" s="31" t="str">
        <f>IF(Aanbod!D121&gt;"",IF($R$203&gt;0,$Q$1/$R$203*R106,0)," ")</f>
        <v xml:space="preserve"> </v>
      </c>
      <c r="U106" s="29" t="str">
        <f>IF(Aanbod!D121&gt;"",IF(S106&gt;0,T106/S106," ")," ")</f>
        <v xml:space="preserve"> </v>
      </c>
      <c r="W106" s="26"/>
      <c r="X106" s="30"/>
      <c r="Y106" s="31" t="str">
        <f>IF(Aanbod!D121&gt;"",IF(EXACT(Aanbod!D121, "pB"),Berekening!B106,IF(EXACT(Aanbod!D121, "Gvg"),Berekening!B106,IF(EXACT(Aanbod!D121, "Gvg-A"),Berekening!B106,IF(EXACT(Aanbod!D121, "Gvg-B"),Berekening!B106,0))))," ")</f>
        <v xml:space="preserve"> </v>
      </c>
      <c r="Z106" s="31" t="str">
        <f>IF(Aanbod!D121&gt;"",IF(EXACT(Aanbod!D121, "pB"),Aanbod!E121,IF(EXACT(Aanbod!D121, "Gvg"),Aanbod!E121,IF(EXACT(Aanbod!D121, "Gvg-A"),Aanbod!E121,IF(EXACT(Aanbod!D121, "Gvg-B"),Aanbod!E121,0))))," ")</f>
        <v xml:space="preserve"> </v>
      </c>
      <c r="AA106" s="31" t="str">
        <f>IF(Aanbod!D121&gt;"",IF($Y$203&gt;0,$X$1/$Y$203*Y106,0)," ")</f>
        <v xml:space="preserve"> </v>
      </c>
      <c r="AB106" s="29" t="str">
        <f>IF(Aanbod!D121&gt;"",IF(Z106&gt;0,AA106/Z106," ")," ")</f>
        <v xml:space="preserve"> </v>
      </c>
      <c r="AC106" s="32"/>
      <c r="AD106" s="26" t="str">
        <f>IF(Aanbod!D121&gt;"",ROW(AE106)-1," ")</f>
        <v xml:space="preserve"> </v>
      </c>
      <c r="AE106" t="str">
        <f>IF(Aanbod!D121&gt;"",Aanbod!D121," ")</f>
        <v xml:space="preserve"> </v>
      </c>
      <c r="AF106" s="9" t="str">
        <f>IF(Aanbod!D121&gt;"",Aanbod!E121," ")</f>
        <v xml:space="preserve"> </v>
      </c>
      <c r="AG106" t="str">
        <f>IF(Aanbod!D121&gt;"",Aanbod!F121," ")</f>
        <v xml:space="preserve"> </v>
      </c>
      <c r="AH106" s="33" t="str">
        <f>IF(Aanbod!D121&gt;"",Berekening!B106," ")</f>
        <v xml:space="preserve"> </v>
      </c>
      <c r="AI106" s="34" t="str">
        <f>IF(Aanbod!D121&gt;"",Berekening!H106+Berekening!N106+Berekening!T106+Berekening!AA106," ")</f>
        <v xml:space="preserve"> </v>
      </c>
      <c r="AJ106" s="35" t="str">
        <f>IF(Aanbod!D121&gt;"",IF((AI106-AF106)&gt;0,0,(AI106-AF106))," ")</f>
        <v xml:space="preserve"> </v>
      </c>
      <c r="AK106" s="35" t="str">
        <f>IF(Aanbod!D121&gt;"",IF((AI106-AF106)&gt;0,(AI106-AF106),0)," ")</f>
        <v xml:space="preserve"> </v>
      </c>
      <c r="AL106" s="35" t="str">
        <f>IF(Aanbod!D121&gt;"",IF(AK106&gt;0,Berekening!H106/AI106*AK106,0)," ")</f>
        <v xml:space="preserve"> </v>
      </c>
      <c r="AM106" s="35" t="str">
        <f>IF(Aanbod!D121&gt;"",IF(AK106&gt;0,Berekening!N106/AI106*AK106,0)," ")</f>
        <v xml:space="preserve"> </v>
      </c>
      <c r="AN106" s="35" t="str">
        <f>IF(Aanbod!D121&gt;"",IF(AK106&gt;0,Berekening!T106/AI106*AK106,0)," ")</f>
        <v xml:space="preserve"> </v>
      </c>
      <c r="AO106" s="33" t="str">
        <f>IF(Aanbod!D121&gt;"",IF(AK106&gt;0,Berekening!AA106/AI106*AK106,0)," ")</f>
        <v xml:space="preserve"> </v>
      </c>
      <c r="AX106" s="36"/>
      <c r="AY106" s="5"/>
      <c r="AZ106" s="5" t="str">
        <f>IF(Aanbod!D121&gt;"",IF(EXACT(AK106,0),IF(EXACT(Aanbod!D121, "pA"),Berekening!B106,IF(EXACT(Aanbod!D121, "Gvg-A"),Berekening!B106,IF(EXACT(Aanbod!D121, "Gvg"),Berekening!B106,0))),0)," ")</f>
        <v xml:space="preserve"> </v>
      </c>
      <c r="BA106" s="5" t="str">
        <f>IF(Aanbod!D121&gt;"",IF(EXACT(AK106,0),IF(EXACT(Aanbod!D121, "pA"),Aanbod!E121,IF(EXACT(Aanbod!D121, "Gvg-A"),Aanbod!E121,IF(EXACT(Aanbod!D121, "Gvg"),Aanbod!E121,0))),0)," ")</f>
        <v xml:space="preserve"> </v>
      </c>
      <c r="BB106" s="5" t="str">
        <f>IF(Aanbod!D121&gt;"",IF($AZ$203&gt;0,$AY$1/$AZ$203*AZ106,0)," ")</f>
        <v xml:space="preserve"> </v>
      </c>
      <c r="BC106" s="29" t="str">
        <f>IF(Aanbod!D121&gt;"",IF(BA106&gt;0,BB106/BA106," ")," ")</f>
        <v xml:space="preserve"> </v>
      </c>
      <c r="BD106" s="5"/>
      <c r="BE106" s="5"/>
      <c r="BF106" s="5" t="str">
        <f>IF(Aanbod!D121&gt;"",IF(EXACT(AK106,0),IF(EXACT(Aanbod!D121, "pB"),Berekening!B106,IF(EXACT(Aanbod!D121, "Gvg-B"),Berekening!B106,IF(EXACT(Aanbod!D121, "Gvg"),Berekening!B106,0))),0)," ")</f>
        <v xml:space="preserve"> </v>
      </c>
      <c r="BG106" s="5" t="str">
        <f>IF(Aanbod!D121&gt;"",IF(EXACT(AK106,0),IF(EXACT(Aanbod!D121, "pB"),Aanbod!E121,IF(EXACT(Aanbod!D121, "Gvg-B"),Aanbod!E121,IF(EXACT(Aanbod!D121, "Gvg"),Aanbod!E121,0))),0)," ")</f>
        <v xml:space="preserve"> </v>
      </c>
      <c r="BH106" s="9" t="str">
        <f>IF(Aanbod!D121&gt;"",IF($BF$203&gt;0,$BE$1/$BF$203*BF106,0)," ")</f>
        <v xml:space="preserve"> </v>
      </c>
      <c r="BI106" s="10" t="str">
        <f>IF(Aanbod!D121&gt;"",IF(BG106&gt;0,BH106/BG106," ")," ")</f>
        <v xml:space="preserve"> </v>
      </c>
      <c r="BJ106" s="26"/>
      <c r="BK106" s="30"/>
      <c r="BL106" s="31" t="str">
        <f>IF(Aanbod!D121&gt;"",IF(EXACT(AK106,0),IF(EXACT(Aanbod!D121, "pA"),Berekening!B106,IF(EXACT(Aanbod!D121, "Gvg"),Berekening!B106,IF(EXACT(Aanbod!D121, "Gvg-A"),Berekening!B106,IF(EXACT(Aanbod!D121, "Gvg-B"),Berekening!B106,0)))),0)," ")</f>
        <v xml:space="preserve"> </v>
      </c>
      <c r="BM106" s="31" t="str">
        <f>IF(Aanbod!D121&gt;"",IF(EXACT(AK106,0),IF(EXACT(Aanbod!D121, "pA"),Aanbod!E121,IF(EXACT(Aanbod!D121, "Gvg"),Aanbod!E121,IF(EXACT(Aanbod!D121, "Gvg-A"),Aanbod!E121,IF(EXACT(Aanbod!D121, "Gvg-B"),Aanbod!E121,0)))),0)," ")</f>
        <v xml:space="preserve"> </v>
      </c>
      <c r="BN106" s="31" t="str">
        <f>IF(Aanbod!D121&gt;"",IF($BL$203&gt;0,$BK$1/$BL$203*BL106,0)," ")</f>
        <v xml:space="preserve"> </v>
      </c>
      <c r="BO106" s="29" t="str">
        <f>IF(Aanbod!D121&gt;"",IF(BM106&gt;0,BN106/BM106," ")," ")</f>
        <v xml:space="preserve"> </v>
      </c>
      <c r="BQ106" s="26"/>
      <c r="BR106" s="30"/>
      <c r="BS106" s="31" t="str">
        <f>IF(Aanbod!D121&gt;"",IF(EXACT(AK106,0),IF(EXACT(Aanbod!D121, "pB"),Berekening!B106,IF(EXACT(Aanbod!D121, "Gvg"),Berekening!B106,IF(EXACT(Aanbod!D121, "Gvg-A"),Berekening!B106,IF(EXACT(Aanbod!D121, "Gvg-B"),Berekening!B106,0)))),0)," ")</f>
        <v xml:space="preserve"> </v>
      </c>
      <c r="BT106" s="31" t="str">
        <f>IF(Aanbod!D121&gt;"",IF(EXACT(AK106,0),IF(EXACT(Aanbod!D121, "pB"),Aanbod!E121,IF(EXACT(Aanbod!D121, "Gvg"),Aanbod!E121,IF(EXACT(Aanbod!D121, "Gvg-A"),Aanbod!E121,IF(EXACT(Aanbod!D121, "Gvg-B"),Aanbod!E121,0)))),0)," ")</f>
        <v xml:space="preserve"> </v>
      </c>
      <c r="BU106" s="31" t="str">
        <f>IF(Aanbod!D121&gt;"",IF($BS$203&gt;0,$BR$1/$BS$203*BS106,0)," ")</f>
        <v xml:space="preserve"> </v>
      </c>
      <c r="BV106" s="29" t="str">
        <f>IF(Aanbod!D121&gt;"",IF(BT106&gt;0,BU106/BT106," ")," ")</f>
        <v xml:space="preserve"> </v>
      </c>
      <c r="BX106" s="34" t="str">
        <f>IF(Aanbod!D121&gt;"",AI106-AK106+BB106+BH106+BN106+BU106," ")</f>
        <v xml:space="preserve"> </v>
      </c>
      <c r="BY106" s="35" t="str">
        <f>IF(Aanbod!D121&gt;"",IF((BX106-AF106)&gt;0,0,(BX106-AF106))," ")</f>
        <v xml:space="preserve"> </v>
      </c>
      <c r="BZ106" s="35" t="str">
        <f>IF(Aanbod!D121&gt;"",IF((BX106-AF106)&gt;0,(BX106-AF106),0)," ")</f>
        <v xml:space="preserve"> </v>
      </c>
      <c r="CA106" s="35" t="str">
        <f>IF(Aanbod!D121&gt;"",IF(BZ106&gt;0,(Berekening!H106+BB106)/BX106*BZ106,0)," ")</f>
        <v xml:space="preserve"> </v>
      </c>
      <c r="CB106" s="35" t="str">
        <f>IF(Aanbod!D121&gt;"",IF(BZ106&gt;0,(Berekening!N106+BH106)/BX106*BZ106,0)," ")</f>
        <v xml:space="preserve"> </v>
      </c>
      <c r="CC106" s="35" t="str">
        <f>IF(Aanbod!D121&gt;"",IF(BZ106&gt;0,(Berekening!T106+BN106)/BX106*BZ106,0)," ")</f>
        <v xml:space="preserve"> </v>
      </c>
      <c r="CD106" s="33" t="str">
        <f>IF(Aanbod!D121&gt;"",IF(BZ106&gt;0,Berekening!AA106/BX106*BZ106,0)," ")</f>
        <v xml:space="preserve"> </v>
      </c>
      <c r="CE106" s="35"/>
      <c r="CM106" s="36"/>
      <c r="CN106" s="5"/>
      <c r="CO106" s="5" t="str">
        <f>IF(Aanbod!D121&gt;"",IF(EXACT(BZ106,0),IF(EXACT(AK106,0),IF(EXACT(AE106, "pA"),AH106,IF(EXACT(AE106, "Gvg-A"),AH106,IF(EXACT(AE106, "Gvg"),AH106,0))),0),0)," ")</f>
        <v xml:space="preserve"> </v>
      </c>
      <c r="CP106" s="5" t="str">
        <f>IF(Aanbod!D121&gt;"",IF(EXACT(BZ106,0),IF(EXACT(AK106,0),IF(EXACT(AE106, "pA"),AF106,IF(EXACT(AE106, "Gvg-A"),AF106,IF(EXACT(AE106, "Gvg"),AF106,0))),0),0)," ")</f>
        <v xml:space="preserve"> </v>
      </c>
      <c r="CQ106" s="5" t="str">
        <f>IF(Aanbod!D121&gt;"",IF($CO$203&gt;0,$CN$1/$CO$203*CO106,0)," ")</f>
        <v xml:space="preserve"> </v>
      </c>
      <c r="CR106" s="29" t="str">
        <f>IF(Aanbod!D121&gt;"",IF(CP106&gt;0,CQ106/CP106," ")," ")</f>
        <v xml:space="preserve"> </v>
      </c>
      <c r="CS106" s="5"/>
      <c r="CT106" s="5"/>
      <c r="CU106" s="5" t="str">
        <f>IF(Aanbod!D121&gt;"",IF(EXACT(BZ106,0),IF(EXACT(AK106,0),IF(EXACT(AE106, "pB"),AH106,IF(EXACT(AE106, "Gvg-B"),AH106,IF(EXACT(AE106, "Gvg"),AH106,0))),0),0)," ")</f>
        <v xml:space="preserve"> </v>
      </c>
      <c r="CV106" s="5" t="str">
        <f>IF(Aanbod!D121&gt;"",IF(EXACT(BZ106,0),IF(EXACT(AK106,0),IF(EXACT(AE106, "pB"),AF106,IF(EXACT(AE106, "Gvg-B"),AF106,IF(EXACT(AE106, "Gvg"),AF106,0))),0),0)," ")</f>
        <v xml:space="preserve"> </v>
      </c>
      <c r="CW106" s="9" t="str">
        <f>IF(Aanbod!D121&gt;"",IF($CU$203&gt;0,$CT$1/$CU$203*CU106,0)," ")</f>
        <v xml:space="preserve"> </v>
      </c>
      <c r="CX106" s="10" t="str">
        <f>IF(Aanbod!D121&gt;"",IF(CV106&gt;0,CW106/CV106," ")," ")</f>
        <v xml:space="preserve"> </v>
      </c>
      <c r="CY106" s="26"/>
      <c r="CZ106" s="30"/>
      <c r="DA106" s="31" t="str">
        <f>IF(Aanbod!D121&gt;"",IF(EXACT(BZ106,0),IF(EXACT(AK106,0),IF(EXACT(AE106, "pA"),AH106,IF(EXACT(AE106, "Gvg"),AH106,IF(EXACT(AE106, "Gvg-A"),AH106,IF(EXACT(AE106, "Gvg-B"),AH106,0)))),0),0)," ")</f>
        <v xml:space="preserve"> </v>
      </c>
      <c r="DB106" s="31" t="str">
        <f>IF(Aanbod!D121&gt;"",IF(EXACT(BZ106,0),IF(EXACT(AK106,0),IF(EXACT(AE106, "pA"),AF106,IF(EXACT(AE106, "Gvg"),AF106,IF(EXACT(AE106, "Gvg-A"),AF106,IF(EXACT(AE106, "Gvg-B"),AF106,0)))),0),0)," ")</f>
        <v xml:space="preserve"> </v>
      </c>
      <c r="DC106" s="31" t="str">
        <f>IF(Aanbod!D121&gt;"",IF($DA$203&gt;0,$CZ$1/$DA$203*DA106,0)," ")</f>
        <v xml:space="preserve"> </v>
      </c>
      <c r="DD106" s="29" t="str">
        <f>IF(Aanbod!D121&gt;"",IF(DB106&gt;0,DC106/DB106," ")," ")</f>
        <v xml:space="preserve"> </v>
      </c>
      <c r="DF106" s="26"/>
      <c r="DG106" s="30"/>
      <c r="DH106" s="31" t="str">
        <f>IF(Aanbod!D121&gt;"",IF(EXACT(BZ106,0),IF(EXACT(AK106,0),IF(EXACT(AE106, "pB"),AH106,IF(EXACT(AE106, "Gvg"),AH106,IF(EXACT(AE106, "Gvg-A"),AH106,IF(EXACT(AE106, "Gvg-B"),AH106,0)))),0),0)," ")</f>
        <v xml:space="preserve"> </v>
      </c>
      <c r="DI106" s="31" t="str">
        <f>IF(Aanbod!D121&gt;"",IF(EXACT(BZ106,0),IF(EXACT(AK106,0),IF(EXACT(AE106, "pB"),AF106,IF(EXACT(AE106, "Gvg"),AF106,IF(EXACT(AE106, "Gvg-A"),AF106,IF(EXACT(AE106, "Gvg-B"),AF106,0)))),0),0)," ")</f>
        <v xml:space="preserve"> </v>
      </c>
      <c r="DJ106" s="31" t="str">
        <f>IF(Aanbod!D121&gt;"",IF($DH$203&gt;0,$DG$1/$DH$203*DH106,0)," ")</f>
        <v xml:space="preserve"> </v>
      </c>
      <c r="DK106" s="29" t="str">
        <f>IF(Aanbod!D121&gt;"",IF(DI106&gt;0,DJ106/DI106," ")," ")</f>
        <v xml:space="preserve"> </v>
      </c>
      <c r="DM106" s="37" t="str">
        <f>IF(Aanbod!D121&gt;"",BX106-BZ106+CQ106+CW106+DC106+DJ106," ")</f>
        <v xml:space="preserve"> </v>
      </c>
      <c r="DN106" s="35" t="str">
        <f>IF(Aanbod!D121&gt;"",IF((DM106-AF106)&gt;0,(DM106-AF106),0)," ")</f>
        <v xml:space="preserve"> </v>
      </c>
      <c r="DO106" s="35" t="str">
        <f>IF(Aanbod!D121&gt;"",IF(DN106&gt;0,(Berekening!H106+BB106+CQ106)/DM106*DN106,0)," ")</f>
        <v xml:space="preserve"> </v>
      </c>
      <c r="DP106" s="35" t="str">
        <f>IF(Aanbod!D121&gt;"",IF(DN106&gt;0,(Berekening!N106+BH106+CW106)/DM106*DN106,0)," ")</f>
        <v xml:space="preserve"> </v>
      </c>
      <c r="DQ106" s="35" t="str">
        <f>IF(Aanbod!D121&gt;"",IF(DN106&gt;0,(Berekening!T106+BN106+DC106)/DM106*DN106,0)," ")</f>
        <v xml:space="preserve"> </v>
      </c>
      <c r="DR106" s="33" t="str">
        <f>IF(Aanbod!D121&gt;"",IF(DN106&gt;0,(Berekening!AA106+BU106+DJ106)/DM106*DN106,0)," ")</f>
        <v xml:space="preserve"> </v>
      </c>
      <c r="DS106" s="35"/>
      <c r="DT106" s="38" t="str">
        <f>IF(Aanbod!D121&gt;"",ROUND((DM106-DN106),2)," ")</f>
        <v xml:space="preserve"> </v>
      </c>
      <c r="DU106" s="38" t="str">
        <f>IF(Aanbod!D121&gt;"",IF(DT106=C106,0.01,DT106),"")</f>
        <v/>
      </c>
      <c r="DV106" s="39" t="str">
        <f>IF(Aanbod!D121&gt;"",RANK(DU106,$DU$2:$DU$201) + COUNTIF($DU$2:DU106,DU106) -1," ")</f>
        <v xml:space="preserve"> </v>
      </c>
      <c r="DW106" s="35" t="str">
        <f>IF(Aanbod!D121&gt;"",IF($DV$203&lt;0,IF(DV106&lt;=ABS($DV$203),0.01,0),IF(DV106&lt;=ABS($DV$203),-0.01,0))," ")</f>
        <v xml:space="preserve"> </v>
      </c>
      <c r="DX106" s="35"/>
      <c r="DY106" s="28" t="str">
        <f>IF(Aanbod!D121&gt;"",DT106+DW106," ")</f>
        <v xml:space="preserve"> </v>
      </c>
    </row>
    <row r="107" spans="1:129" x14ac:dyDescent="0.25">
      <c r="A107" s="26" t="str">
        <f>Aanbod!A122</f>
        <v/>
      </c>
      <c r="B107" s="27" t="str">
        <f>IF(Aanbod!D122&gt;"",IF(EXACT(Aanbod!F122, "Preferent"),Aanbod!E122*2,IF(EXACT(Aanbod!F122, "Concurrent"),Aanbod!E122,0))," ")</f>
        <v xml:space="preserve"> </v>
      </c>
      <c r="C107" s="28" t="str">
        <f>IF(Aanbod!E122&gt;0,Aanbod!E122," ")</f>
        <v xml:space="preserve"> </v>
      </c>
      <c r="D107" s="5"/>
      <c r="E107" s="5"/>
      <c r="F107" s="5" t="str">
        <f>IF(Aanbod!D122&gt;"",IF(EXACT(Aanbod!D122, "pA"),Berekening!B107,IF(EXACT(Aanbod!D122, "Gvg-A"),Berekening!B107,IF(EXACT(Aanbod!D122, "Gvg"),Berekening!B107,0)))," ")</f>
        <v xml:space="preserve"> </v>
      </c>
      <c r="G107" s="5" t="str">
        <f>IF(Aanbod!D122&gt;"",IF(EXACT(Aanbod!D122, "pA"),Aanbod!E122,IF(EXACT(Aanbod!D122, "Gvg-A"),Aanbod!E122,IF(EXACT(Aanbod!D122, "Gvg"),Aanbod!E122,0)))," ")</f>
        <v xml:space="preserve"> </v>
      </c>
      <c r="H107" s="5" t="str">
        <f>IF(Aanbod!D122&gt;"",IF($F$203&gt;0,$E$1/$F$203*F107,0)," ")</f>
        <v xml:space="preserve"> </v>
      </c>
      <c r="I107" s="29" t="str">
        <f>IF(Aanbod!D122&gt;"",IF(G107&gt;0,H107/G107," ")," ")</f>
        <v xml:space="preserve"> </v>
      </c>
      <c r="J107" s="5"/>
      <c r="K107" s="5"/>
      <c r="L107" s="5" t="str">
        <f>IF(Aanbod!D122&gt;"",IF(EXACT(Aanbod!D122, "pB"),Berekening!B107,IF(EXACT(Aanbod!D122, "Gvg-B"),Berekening!B107,IF(EXACT(Aanbod!D122, "Gvg"),Berekening!B107,0)))," ")</f>
        <v xml:space="preserve"> </v>
      </c>
      <c r="M107" s="5" t="str">
        <f>IF(Aanbod!D122&gt;"",IF(EXACT(Aanbod!D122, "pB"),Aanbod!E122,IF(EXACT(Aanbod!D122, "Gvg-B"),Aanbod!E122,IF(EXACT(Aanbod!D122, "Gvg"),Aanbod!E122,0)))," ")</f>
        <v xml:space="preserve"> </v>
      </c>
      <c r="N107" s="9" t="str">
        <f>IF(Aanbod!D122&gt;"",IF($L$203&gt;0,$K$1/$L$203*L107,0)," ")</f>
        <v xml:space="preserve"> </v>
      </c>
      <c r="O107" s="10" t="str">
        <f>IF(Aanbod!D122&gt;"",IF(M107&gt;0,N107/M107," ")," ")</f>
        <v xml:space="preserve"> </v>
      </c>
      <c r="P107" s="26"/>
      <c r="Q107" s="30"/>
      <c r="R107" s="31" t="str">
        <f>IF(Aanbod!D122&gt;"",IF(EXACT(Aanbod!D122, "pA"),Berekening!B107,IF(EXACT(Aanbod!D122, "Gvg"),Berekening!B107,IF(EXACT(Aanbod!D122, "Gvg-A"),Berekening!B107,IF(EXACT(Aanbod!D122, "Gvg-B"),Berekening!B107,0))))," ")</f>
        <v xml:space="preserve"> </v>
      </c>
      <c r="S107" s="31" t="str">
        <f>IF(Aanbod!D122&gt;"",IF(EXACT(Aanbod!D122, "pA"),Aanbod!E122,IF(EXACT(Aanbod!D122, "Gvg"),Aanbod!E122,IF(EXACT(Aanbod!D122, "Gvg-A"),Aanbod!E122,IF(EXACT(Aanbod!D122, "Gvg-B"),Aanbod!E122,0))))," ")</f>
        <v xml:space="preserve"> </v>
      </c>
      <c r="T107" s="31" t="str">
        <f>IF(Aanbod!D122&gt;"",IF($R$203&gt;0,$Q$1/$R$203*R107,0)," ")</f>
        <v xml:space="preserve"> </v>
      </c>
      <c r="U107" s="29" t="str">
        <f>IF(Aanbod!D122&gt;"",IF(S107&gt;0,T107/S107," ")," ")</f>
        <v xml:space="preserve"> </v>
      </c>
      <c r="W107" s="26"/>
      <c r="X107" s="30"/>
      <c r="Y107" s="31" t="str">
        <f>IF(Aanbod!D122&gt;"",IF(EXACT(Aanbod!D122, "pB"),Berekening!B107,IF(EXACT(Aanbod!D122, "Gvg"),Berekening!B107,IF(EXACT(Aanbod!D122, "Gvg-A"),Berekening!B107,IF(EXACT(Aanbod!D122, "Gvg-B"),Berekening!B107,0))))," ")</f>
        <v xml:space="preserve"> </v>
      </c>
      <c r="Z107" s="31" t="str">
        <f>IF(Aanbod!D122&gt;"",IF(EXACT(Aanbod!D122, "pB"),Aanbod!E122,IF(EXACT(Aanbod!D122, "Gvg"),Aanbod!E122,IF(EXACT(Aanbod!D122, "Gvg-A"),Aanbod!E122,IF(EXACT(Aanbod!D122, "Gvg-B"),Aanbod!E122,0))))," ")</f>
        <v xml:space="preserve"> </v>
      </c>
      <c r="AA107" s="31" t="str">
        <f>IF(Aanbod!D122&gt;"",IF($Y$203&gt;0,$X$1/$Y$203*Y107,0)," ")</f>
        <v xml:space="preserve"> </v>
      </c>
      <c r="AB107" s="29" t="str">
        <f>IF(Aanbod!D122&gt;"",IF(Z107&gt;0,AA107/Z107," ")," ")</f>
        <v xml:space="preserve"> </v>
      </c>
      <c r="AC107" s="32"/>
      <c r="AD107" s="26" t="str">
        <f>IF(Aanbod!D122&gt;"",ROW(AE107)-1," ")</f>
        <v xml:space="preserve"> </v>
      </c>
      <c r="AE107" t="str">
        <f>IF(Aanbod!D122&gt;"",Aanbod!D122," ")</f>
        <v xml:space="preserve"> </v>
      </c>
      <c r="AF107" s="9" t="str">
        <f>IF(Aanbod!D122&gt;"",Aanbod!E122," ")</f>
        <v xml:space="preserve"> </v>
      </c>
      <c r="AG107" t="str">
        <f>IF(Aanbod!D122&gt;"",Aanbod!F122," ")</f>
        <v xml:space="preserve"> </v>
      </c>
      <c r="AH107" s="33" t="str">
        <f>IF(Aanbod!D122&gt;"",Berekening!B107," ")</f>
        <v xml:space="preserve"> </v>
      </c>
      <c r="AI107" s="34" t="str">
        <f>IF(Aanbod!D122&gt;"",Berekening!H107+Berekening!N107+Berekening!T107+Berekening!AA107," ")</f>
        <v xml:space="preserve"> </v>
      </c>
      <c r="AJ107" s="35" t="str">
        <f>IF(Aanbod!D122&gt;"",IF((AI107-AF107)&gt;0,0,(AI107-AF107))," ")</f>
        <v xml:space="preserve"> </v>
      </c>
      <c r="AK107" s="35" t="str">
        <f>IF(Aanbod!D122&gt;"",IF((AI107-AF107)&gt;0,(AI107-AF107),0)," ")</f>
        <v xml:space="preserve"> </v>
      </c>
      <c r="AL107" s="35" t="str">
        <f>IF(Aanbod!D122&gt;"",IF(AK107&gt;0,Berekening!H107/AI107*AK107,0)," ")</f>
        <v xml:space="preserve"> </v>
      </c>
      <c r="AM107" s="35" t="str">
        <f>IF(Aanbod!D122&gt;"",IF(AK107&gt;0,Berekening!N107/AI107*AK107,0)," ")</f>
        <v xml:space="preserve"> </v>
      </c>
      <c r="AN107" s="35" t="str">
        <f>IF(Aanbod!D122&gt;"",IF(AK107&gt;0,Berekening!T107/AI107*AK107,0)," ")</f>
        <v xml:space="preserve"> </v>
      </c>
      <c r="AO107" s="33" t="str">
        <f>IF(Aanbod!D122&gt;"",IF(AK107&gt;0,Berekening!AA107/AI107*AK107,0)," ")</f>
        <v xml:space="preserve"> </v>
      </c>
      <c r="AX107" s="36"/>
      <c r="AY107" s="5"/>
      <c r="AZ107" s="5" t="str">
        <f>IF(Aanbod!D122&gt;"",IF(EXACT(AK107,0),IF(EXACT(Aanbod!D122, "pA"),Berekening!B107,IF(EXACT(Aanbod!D122, "Gvg-A"),Berekening!B107,IF(EXACT(Aanbod!D122, "Gvg"),Berekening!B107,0))),0)," ")</f>
        <v xml:space="preserve"> </v>
      </c>
      <c r="BA107" s="5" t="str">
        <f>IF(Aanbod!D122&gt;"",IF(EXACT(AK107,0),IF(EXACT(Aanbod!D122, "pA"),Aanbod!E122,IF(EXACT(Aanbod!D122, "Gvg-A"),Aanbod!E122,IF(EXACT(Aanbod!D122, "Gvg"),Aanbod!E122,0))),0)," ")</f>
        <v xml:space="preserve"> </v>
      </c>
      <c r="BB107" s="5" t="str">
        <f>IF(Aanbod!D122&gt;"",IF($AZ$203&gt;0,$AY$1/$AZ$203*AZ107,0)," ")</f>
        <v xml:space="preserve"> </v>
      </c>
      <c r="BC107" s="29" t="str">
        <f>IF(Aanbod!D122&gt;"",IF(BA107&gt;0,BB107/BA107," ")," ")</f>
        <v xml:space="preserve"> </v>
      </c>
      <c r="BD107" s="5"/>
      <c r="BE107" s="5"/>
      <c r="BF107" s="5" t="str">
        <f>IF(Aanbod!D122&gt;"",IF(EXACT(AK107,0),IF(EXACT(Aanbod!D122, "pB"),Berekening!B107,IF(EXACT(Aanbod!D122, "Gvg-B"),Berekening!B107,IF(EXACT(Aanbod!D122, "Gvg"),Berekening!B107,0))),0)," ")</f>
        <v xml:space="preserve"> </v>
      </c>
      <c r="BG107" s="5" t="str">
        <f>IF(Aanbod!D122&gt;"",IF(EXACT(AK107,0),IF(EXACT(Aanbod!D122, "pB"),Aanbod!E122,IF(EXACT(Aanbod!D122, "Gvg-B"),Aanbod!E122,IF(EXACT(Aanbod!D122, "Gvg"),Aanbod!E122,0))),0)," ")</f>
        <v xml:space="preserve"> </v>
      </c>
      <c r="BH107" s="9" t="str">
        <f>IF(Aanbod!D122&gt;"",IF($BF$203&gt;0,$BE$1/$BF$203*BF107,0)," ")</f>
        <v xml:space="preserve"> </v>
      </c>
      <c r="BI107" s="10" t="str">
        <f>IF(Aanbod!D122&gt;"",IF(BG107&gt;0,BH107/BG107," ")," ")</f>
        <v xml:space="preserve"> </v>
      </c>
      <c r="BJ107" s="26"/>
      <c r="BK107" s="30"/>
      <c r="BL107" s="31" t="str">
        <f>IF(Aanbod!D122&gt;"",IF(EXACT(AK107,0),IF(EXACT(Aanbod!D122, "pA"),Berekening!B107,IF(EXACT(Aanbod!D122, "Gvg"),Berekening!B107,IF(EXACT(Aanbod!D122, "Gvg-A"),Berekening!B107,IF(EXACT(Aanbod!D122, "Gvg-B"),Berekening!B107,0)))),0)," ")</f>
        <v xml:space="preserve"> </v>
      </c>
      <c r="BM107" s="31" t="str">
        <f>IF(Aanbod!D122&gt;"",IF(EXACT(AK107,0),IF(EXACT(Aanbod!D122, "pA"),Aanbod!E122,IF(EXACT(Aanbod!D122, "Gvg"),Aanbod!E122,IF(EXACT(Aanbod!D122, "Gvg-A"),Aanbod!E122,IF(EXACT(Aanbod!D122, "Gvg-B"),Aanbod!E122,0)))),0)," ")</f>
        <v xml:space="preserve"> </v>
      </c>
      <c r="BN107" s="31" t="str">
        <f>IF(Aanbod!D122&gt;"",IF($BL$203&gt;0,$BK$1/$BL$203*BL107,0)," ")</f>
        <v xml:space="preserve"> </v>
      </c>
      <c r="BO107" s="29" t="str">
        <f>IF(Aanbod!D122&gt;"",IF(BM107&gt;0,BN107/BM107," ")," ")</f>
        <v xml:space="preserve"> </v>
      </c>
      <c r="BQ107" s="26"/>
      <c r="BR107" s="30"/>
      <c r="BS107" s="31" t="str">
        <f>IF(Aanbod!D122&gt;"",IF(EXACT(AK107,0),IF(EXACT(Aanbod!D122, "pB"),Berekening!B107,IF(EXACT(Aanbod!D122, "Gvg"),Berekening!B107,IF(EXACT(Aanbod!D122, "Gvg-A"),Berekening!B107,IF(EXACT(Aanbod!D122, "Gvg-B"),Berekening!B107,0)))),0)," ")</f>
        <v xml:space="preserve"> </v>
      </c>
      <c r="BT107" s="31" t="str">
        <f>IF(Aanbod!D122&gt;"",IF(EXACT(AK107,0),IF(EXACT(Aanbod!D122, "pB"),Aanbod!E122,IF(EXACT(Aanbod!D122, "Gvg"),Aanbod!E122,IF(EXACT(Aanbod!D122, "Gvg-A"),Aanbod!E122,IF(EXACT(Aanbod!D122, "Gvg-B"),Aanbod!E122,0)))),0)," ")</f>
        <v xml:space="preserve"> </v>
      </c>
      <c r="BU107" s="31" t="str">
        <f>IF(Aanbod!D122&gt;"",IF($BS$203&gt;0,$BR$1/$BS$203*BS107,0)," ")</f>
        <v xml:space="preserve"> </v>
      </c>
      <c r="BV107" s="29" t="str">
        <f>IF(Aanbod!D122&gt;"",IF(BT107&gt;0,BU107/BT107," ")," ")</f>
        <v xml:space="preserve"> </v>
      </c>
      <c r="BX107" s="34" t="str">
        <f>IF(Aanbod!D122&gt;"",AI107-AK107+BB107+BH107+BN107+BU107," ")</f>
        <v xml:space="preserve"> </v>
      </c>
      <c r="BY107" s="35" t="str">
        <f>IF(Aanbod!D122&gt;"",IF((BX107-AF107)&gt;0,0,(BX107-AF107))," ")</f>
        <v xml:space="preserve"> </v>
      </c>
      <c r="BZ107" s="35" t="str">
        <f>IF(Aanbod!D122&gt;"",IF((BX107-AF107)&gt;0,(BX107-AF107),0)," ")</f>
        <v xml:space="preserve"> </v>
      </c>
      <c r="CA107" s="35" t="str">
        <f>IF(Aanbod!D122&gt;"",IF(BZ107&gt;0,(Berekening!H107+BB107)/BX107*BZ107,0)," ")</f>
        <v xml:space="preserve"> </v>
      </c>
      <c r="CB107" s="35" t="str">
        <f>IF(Aanbod!D122&gt;"",IF(BZ107&gt;0,(Berekening!N107+BH107)/BX107*BZ107,0)," ")</f>
        <v xml:space="preserve"> </v>
      </c>
      <c r="CC107" s="35" t="str">
        <f>IF(Aanbod!D122&gt;"",IF(BZ107&gt;0,(Berekening!T107+BN107)/BX107*BZ107,0)," ")</f>
        <v xml:space="preserve"> </v>
      </c>
      <c r="CD107" s="33" t="str">
        <f>IF(Aanbod!D122&gt;"",IF(BZ107&gt;0,Berekening!AA107/BX107*BZ107,0)," ")</f>
        <v xml:space="preserve"> </v>
      </c>
      <c r="CE107" s="35"/>
      <c r="CM107" s="36"/>
      <c r="CN107" s="5"/>
      <c r="CO107" s="5" t="str">
        <f>IF(Aanbod!D122&gt;"",IF(EXACT(BZ107,0),IF(EXACT(AK107,0),IF(EXACT(AE107, "pA"),AH107,IF(EXACT(AE107, "Gvg-A"),AH107,IF(EXACT(AE107, "Gvg"),AH107,0))),0),0)," ")</f>
        <v xml:space="preserve"> </v>
      </c>
      <c r="CP107" s="5" t="str">
        <f>IF(Aanbod!D122&gt;"",IF(EXACT(BZ107,0),IF(EXACT(AK107,0),IF(EXACT(AE107, "pA"),AF107,IF(EXACT(AE107, "Gvg-A"),AF107,IF(EXACT(AE107, "Gvg"),AF107,0))),0),0)," ")</f>
        <v xml:space="preserve"> </v>
      </c>
      <c r="CQ107" s="5" t="str">
        <f>IF(Aanbod!D122&gt;"",IF($CO$203&gt;0,$CN$1/$CO$203*CO107,0)," ")</f>
        <v xml:space="preserve"> </v>
      </c>
      <c r="CR107" s="29" t="str">
        <f>IF(Aanbod!D122&gt;"",IF(CP107&gt;0,CQ107/CP107," ")," ")</f>
        <v xml:space="preserve"> </v>
      </c>
      <c r="CS107" s="5"/>
      <c r="CT107" s="5"/>
      <c r="CU107" s="5" t="str">
        <f>IF(Aanbod!D122&gt;"",IF(EXACT(BZ107,0),IF(EXACT(AK107,0),IF(EXACT(AE107, "pB"),AH107,IF(EXACT(AE107, "Gvg-B"),AH107,IF(EXACT(AE107, "Gvg"),AH107,0))),0),0)," ")</f>
        <v xml:space="preserve"> </v>
      </c>
      <c r="CV107" s="5" t="str">
        <f>IF(Aanbod!D122&gt;"",IF(EXACT(BZ107,0),IF(EXACT(AK107,0),IF(EXACT(AE107, "pB"),AF107,IF(EXACT(AE107, "Gvg-B"),AF107,IF(EXACT(AE107, "Gvg"),AF107,0))),0),0)," ")</f>
        <v xml:space="preserve"> </v>
      </c>
      <c r="CW107" s="9" t="str">
        <f>IF(Aanbod!D122&gt;"",IF($CU$203&gt;0,$CT$1/$CU$203*CU107,0)," ")</f>
        <v xml:space="preserve"> </v>
      </c>
      <c r="CX107" s="10" t="str">
        <f>IF(Aanbod!D122&gt;"",IF(CV107&gt;0,CW107/CV107," ")," ")</f>
        <v xml:space="preserve"> </v>
      </c>
      <c r="CY107" s="26"/>
      <c r="CZ107" s="30"/>
      <c r="DA107" s="31" t="str">
        <f>IF(Aanbod!D122&gt;"",IF(EXACT(BZ107,0),IF(EXACT(AK107,0),IF(EXACT(AE107, "pA"),AH107,IF(EXACT(AE107, "Gvg"),AH107,IF(EXACT(AE107, "Gvg-A"),AH107,IF(EXACT(AE107, "Gvg-B"),AH107,0)))),0),0)," ")</f>
        <v xml:space="preserve"> </v>
      </c>
      <c r="DB107" s="31" t="str">
        <f>IF(Aanbod!D122&gt;"",IF(EXACT(BZ107,0),IF(EXACT(AK107,0),IF(EXACT(AE107, "pA"),AF107,IF(EXACT(AE107, "Gvg"),AF107,IF(EXACT(AE107, "Gvg-A"),AF107,IF(EXACT(AE107, "Gvg-B"),AF107,0)))),0),0)," ")</f>
        <v xml:space="preserve"> </v>
      </c>
      <c r="DC107" s="31" t="str">
        <f>IF(Aanbod!D122&gt;"",IF($DA$203&gt;0,$CZ$1/$DA$203*DA107,0)," ")</f>
        <v xml:space="preserve"> </v>
      </c>
      <c r="DD107" s="29" t="str">
        <f>IF(Aanbod!D122&gt;"",IF(DB107&gt;0,DC107/DB107," ")," ")</f>
        <v xml:space="preserve"> </v>
      </c>
      <c r="DF107" s="26"/>
      <c r="DG107" s="30"/>
      <c r="DH107" s="31" t="str">
        <f>IF(Aanbod!D122&gt;"",IF(EXACT(BZ107,0),IF(EXACT(AK107,0),IF(EXACT(AE107, "pB"),AH107,IF(EXACT(AE107, "Gvg"),AH107,IF(EXACT(AE107, "Gvg-A"),AH107,IF(EXACT(AE107, "Gvg-B"),AH107,0)))),0),0)," ")</f>
        <v xml:space="preserve"> </v>
      </c>
      <c r="DI107" s="31" t="str">
        <f>IF(Aanbod!D122&gt;"",IF(EXACT(BZ107,0),IF(EXACT(AK107,0),IF(EXACT(AE107, "pB"),AF107,IF(EXACT(AE107, "Gvg"),AF107,IF(EXACT(AE107, "Gvg-A"),AF107,IF(EXACT(AE107, "Gvg-B"),AF107,0)))),0),0)," ")</f>
        <v xml:space="preserve"> </v>
      </c>
      <c r="DJ107" s="31" t="str">
        <f>IF(Aanbod!D122&gt;"",IF($DH$203&gt;0,$DG$1/$DH$203*DH107,0)," ")</f>
        <v xml:space="preserve"> </v>
      </c>
      <c r="DK107" s="29" t="str">
        <f>IF(Aanbod!D122&gt;"",IF(DI107&gt;0,DJ107/DI107," ")," ")</f>
        <v xml:space="preserve"> </v>
      </c>
      <c r="DM107" s="37" t="str">
        <f>IF(Aanbod!D122&gt;"",BX107-BZ107+CQ107+CW107+DC107+DJ107," ")</f>
        <v xml:space="preserve"> </v>
      </c>
      <c r="DN107" s="35" t="str">
        <f>IF(Aanbod!D122&gt;"",IF((DM107-AF107)&gt;0,(DM107-AF107),0)," ")</f>
        <v xml:space="preserve"> </v>
      </c>
      <c r="DO107" s="35" t="str">
        <f>IF(Aanbod!D122&gt;"",IF(DN107&gt;0,(Berekening!H107+BB107+CQ107)/DM107*DN107,0)," ")</f>
        <v xml:space="preserve"> </v>
      </c>
      <c r="DP107" s="35" t="str">
        <f>IF(Aanbod!D122&gt;"",IF(DN107&gt;0,(Berekening!N107+BH107+CW107)/DM107*DN107,0)," ")</f>
        <v xml:space="preserve"> </v>
      </c>
      <c r="DQ107" s="35" t="str">
        <f>IF(Aanbod!D122&gt;"",IF(DN107&gt;0,(Berekening!T107+BN107+DC107)/DM107*DN107,0)," ")</f>
        <v xml:space="preserve"> </v>
      </c>
      <c r="DR107" s="33" t="str">
        <f>IF(Aanbod!D122&gt;"",IF(DN107&gt;0,(Berekening!AA107+BU107+DJ107)/DM107*DN107,0)," ")</f>
        <v xml:space="preserve"> </v>
      </c>
      <c r="DS107" s="35"/>
      <c r="DT107" s="38" t="str">
        <f>IF(Aanbod!D122&gt;"",ROUND((DM107-DN107),2)," ")</f>
        <v xml:space="preserve"> </v>
      </c>
      <c r="DU107" s="38" t="str">
        <f>IF(Aanbod!D122&gt;"",IF(DT107=C107,0.01,DT107),"")</f>
        <v/>
      </c>
      <c r="DV107" s="39" t="str">
        <f>IF(Aanbod!D122&gt;"",RANK(DU107,$DU$2:$DU$201) + COUNTIF($DU$2:DU107,DU107) -1," ")</f>
        <v xml:space="preserve"> </v>
      </c>
      <c r="DW107" s="35" t="str">
        <f>IF(Aanbod!D122&gt;"",IF($DV$203&lt;0,IF(DV107&lt;=ABS($DV$203),0.01,0),IF(DV107&lt;=ABS($DV$203),-0.01,0))," ")</f>
        <v xml:space="preserve"> </v>
      </c>
      <c r="DX107" s="35"/>
      <c r="DY107" s="28" t="str">
        <f>IF(Aanbod!D122&gt;"",DT107+DW107," ")</f>
        <v xml:space="preserve"> </v>
      </c>
    </row>
    <row r="108" spans="1:129" x14ac:dyDescent="0.25">
      <c r="A108" s="26" t="str">
        <f>Aanbod!A123</f>
        <v/>
      </c>
      <c r="B108" s="27" t="str">
        <f>IF(Aanbod!D123&gt;"",IF(EXACT(Aanbod!F123, "Preferent"),Aanbod!E123*2,IF(EXACT(Aanbod!F123, "Concurrent"),Aanbod!E123,0))," ")</f>
        <v xml:space="preserve"> </v>
      </c>
      <c r="C108" s="28" t="str">
        <f>IF(Aanbod!E123&gt;0,Aanbod!E123," ")</f>
        <v xml:space="preserve"> </v>
      </c>
      <c r="D108" s="5"/>
      <c r="E108" s="5"/>
      <c r="F108" s="5" t="str">
        <f>IF(Aanbod!D123&gt;"",IF(EXACT(Aanbod!D123, "pA"),Berekening!B108,IF(EXACT(Aanbod!D123, "Gvg-A"),Berekening!B108,IF(EXACT(Aanbod!D123, "Gvg"),Berekening!B108,0)))," ")</f>
        <v xml:space="preserve"> </v>
      </c>
      <c r="G108" s="5" t="str">
        <f>IF(Aanbod!D123&gt;"",IF(EXACT(Aanbod!D123, "pA"),Aanbod!E123,IF(EXACT(Aanbod!D123, "Gvg-A"),Aanbod!E123,IF(EXACT(Aanbod!D123, "Gvg"),Aanbod!E123,0)))," ")</f>
        <v xml:space="preserve"> </v>
      </c>
      <c r="H108" s="5" t="str">
        <f>IF(Aanbod!D123&gt;"",IF($F$203&gt;0,$E$1/$F$203*F108,0)," ")</f>
        <v xml:space="preserve"> </v>
      </c>
      <c r="I108" s="29" t="str">
        <f>IF(Aanbod!D123&gt;"",IF(G108&gt;0,H108/G108," ")," ")</f>
        <v xml:space="preserve"> </v>
      </c>
      <c r="J108" s="5"/>
      <c r="K108" s="5"/>
      <c r="L108" s="5" t="str">
        <f>IF(Aanbod!D123&gt;"",IF(EXACT(Aanbod!D123, "pB"),Berekening!B108,IF(EXACT(Aanbod!D123, "Gvg-B"),Berekening!B108,IF(EXACT(Aanbod!D123, "Gvg"),Berekening!B108,0)))," ")</f>
        <v xml:space="preserve"> </v>
      </c>
      <c r="M108" s="5" t="str">
        <f>IF(Aanbod!D123&gt;"",IF(EXACT(Aanbod!D123, "pB"),Aanbod!E123,IF(EXACT(Aanbod!D123, "Gvg-B"),Aanbod!E123,IF(EXACT(Aanbod!D123, "Gvg"),Aanbod!E123,0)))," ")</f>
        <v xml:space="preserve"> </v>
      </c>
      <c r="N108" s="9" t="str">
        <f>IF(Aanbod!D123&gt;"",IF($L$203&gt;0,$K$1/$L$203*L108,0)," ")</f>
        <v xml:space="preserve"> </v>
      </c>
      <c r="O108" s="10" t="str">
        <f>IF(Aanbod!D123&gt;"",IF(M108&gt;0,N108/M108," ")," ")</f>
        <v xml:space="preserve"> </v>
      </c>
      <c r="P108" s="26"/>
      <c r="Q108" s="30"/>
      <c r="R108" s="31" t="str">
        <f>IF(Aanbod!D123&gt;"",IF(EXACT(Aanbod!D123, "pA"),Berekening!B108,IF(EXACT(Aanbod!D123, "Gvg"),Berekening!B108,IF(EXACT(Aanbod!D123, "Gvg-A"),Berekening!B108,IF(EXACT(Aanbod!D123, "Gvg-B"),Berekening!B108,0))))," ")</f>
        <v xml:space="preserve"> </v>
      </c>
      <c r="S108" s="31" t="str">
        <f>IF(Aanbod!D123&gt;"",IF(EXACT(Aanbod!D123, "pA"),Aanbod!E123,IF(EXACT(Aanbod!D123, "Gvg"),Aanbod!E123,IF(EXACT(Aanbod!D123, "Gvg-A"),Aanbod!E123,IF(EXACT(Aanbod!D123, "Gvg-B"),Aanbod!E123,0))))," ")</f>
        <v xml:space="preserve"> </v>
      </c>
      <c r="T108" s="31" t="str">
        <f>IF(Aanbod!D123&gt;"",IF($R$203&gt;0,$Q$1/$R$203*R108,0)," ")</f>
        <v xml:space="preserve"> </v>
      </c>
      <c r="U108" s="29" t="str">
        <f>IF(Aanbod!D123&gt;"",IF(S108&gt;0,T108/S108," ")," ")</f>
        <v xml:space="preserve"> </v>
      </c>
      <c r="W108" s="26"/>
      <c r="X108" s="30"/>
      <c r="Y108" s="31" t="str">
        <f>IF(Aanbod!D123&gt;"",IF(EXACT(Aanbod!D123, "pB"),Berekening!B108,IF(EXACT(Aanbod!D123, "Gvg"),Berekening!B108,IF(EXACT(Aanbod!D123, "Gvg-A"),Berekening!B108,IF(EXACT(Aanbod!D123, "Gvg-B"),Berekening!B108,0))))," ")</f>
        <v xml:space="preserve"> </v>
      </c>
      <c r="Z108" s="31" t="str">
        <f>IF(Aanbod!D123&gt;"",IF(EXACT(Aanbod!D123, "pB"),Aanbod!E123,IF(EXACT(Aanbod!D123, "Gvg"),Aanbod!E123,IF(EXACT(Aanbod!D123, "Gvg-A"),Aanbod!E123,IF(EXACT(Aanbod!D123, "Gvg-B"),Aanbod!E123,0))))," ")</f>
        <v xml:space="preserve"> </v>
      </c>
      <c r="AA108" s="31" t="str">
        <f>IF(Aanbod!D123&gt;"",IF($Y$203&gt;0,$X$1/$Y$203*Y108,0)," ")</f>
        <v xml:space="preserve"> </v>
      </c>
      <c r="AB108" s="29" t="str">
        <f>IF(Aanbod!D123&gt;"",IF(Z108&gt;0,AA108/Z108," ")," ")</f>
        <v xml:space="preserve"> </v>
      </c>
      <c r="AC108" s="32"/>
      <c r="AD108" s="26" t="str">
        <f>IF(Aanbod!D123&gt;"",ROW(AE108)-1," ")</f>
        <v xml:space="preserve"> </v>
      </c>
      <c r="AE108" t="str">
        <f>IF(Aanbod!D123&gt;"",Aanbod!D123," ")</f>
        <v xml:space="preserve"> </v>
      </c>
      <c r="AF108" s="9" t="str">
        <f>IF(Aanbod!D123&gt;"",Aanbod!E123," ")</f>
        <v xml:space="preserve"> </v>
      </c>
      <c r="AG108" t="str">
        <f>IF(Aanbod!D123&gt;"",Aanbod!F123," ")</f>
        <v xml:space="preserve"> </v>
      </c>
      <c r="AH108" s="33" t="str">
        <f>IF(Aanbod!D123&gt;"",Berekening!B108," ")</f>
        <v xml:space="preserve"> </v>
      </c>
      <c r="AI108" s="34" t="str">
        <f>IF(Aanbod!D123&gt;"",Berekening!H108+Berekening!N108+Berekening!T108+Berekening!AA108," ")</f>
        <v xml:space="preserve"> </v>
      </c>
      <c r="AJ108" s="35" t="str">
        <f>IF(Aanbod!D123&gt;"",IF((AI108-AF108)&gt;0,0,(AI108-AF108))," ")</f>
        <v xml:space="preserve"> </v>
      </c>
      <c r="AK108" s="35" t="str">
        <f>IF(Aanbod!D123&gt;"",IF((AI108-AF108)&gt;0,(AI108-AF108),0)," ")</f>
        <v xml:space="preserve"> </v>
      </c>
      <c r="AL108" s="35" t="str">
        <f>IF(Aanbod!D123&gt;"",IF(AK108&gt;0,Berekening!H108/AI108*AK108,0)," ")</f>
        <v xml:space="preserve"> </v>
      </c>
      <c r="AM108" s="35" t="str">
        <f>IF(Aanbod!D123&gt;"",IF(AK108&gt;0,Berekening!N108/AI108*AK108,0)," ")</f>
        <v xml:space="preserve"> </v>
      </c>
      <c r="AN108" s="35" t="str">
        <f>IF(Aanbod!D123&gt;"",IF(AK108&gt;0,Berekening!T108/AI108*AK108,0)," ")</f>
        <v xml:space="preserve"> </v>
      </c>
      <c r="AO108" s="33" t="str">
        <f>IF(Aanbod!D123&gt;"",IF(AK108&gt;0,Berekening!AA108/AI108*AK108,0)," ")</f>
        <v xml:space="preserve"> </v>
      </c>
      <c r="AX108" s="36"/>
      <c r="AY108" s="5"/>
      <c r="AZ108" s="5" t="str">
        <f>IF(Aanbod!D123&gt;"",IF(EXACT(AK108,0),IF(EXACT(Aanbod!D123, "pA"),Berekening!B108,IF(EXACT(Aanbod!D123, "Gvg-A"),Berekening!B108,IF(EXACT(Aanbod!D123, "Gvg"),Berekening!B108,0))),0)," ")</f>
        <v xml:space="preserve"> </v>
      </c>
      <c r="BA108" s="5" t="str">
        <f>IF(Aanbod!D123&gt;"",IF(EXACT(AK108,0),IF(EXACT(Aanbod!D123, "pA"),Aanbod!E123,IF(EXACT(Aanbod!D123, "Gvg-A"),Aanbod!E123,IF(EXACT(Aanbod!D123, "Gvg"),Aanbod!E123,0))),0)," ")</f>
        <v xml:space="preserve"> </v>
      </c>
      <c r="BB108" s="5" t="str">
        <f>IF(Aanbod!D123&gt;"",IF($AZ$203&gt;0,$AY$1/$AZ$203*AZ108,0)," ")</f>
        <v xml:space="preserve"> </v>
      </c>
      <c r="BC108" s="29" t="str">
        <f>IF(Aanbod!D123&gt;"",IF(BA108&gt;0,BB108/BA108," ")," ")</f>
        <v xml:space="preserve"> </v>
      </c>
      <c r="BD108" s="5"/>
      <c r="BE108" s="5"/>
      <c r="BF108" s="5" t="str">
        <f>IF(Aanbod!D123&gt;"",IF(EXACT(AK108,0),IF(EXACT(Aanbod!D123, "pB"),Berekening!B108,IF(EXACT(Aanbod!D123, "Gvg-B"),Berekening!B108,IF(EXACT(Aanbod!D123, "Gvg"),Berekening!B108,0))),0)," ")</f>
        <v xml:space="preserve"> </v>
      </c>
      <c r="BG108" s="5" t="str">
        <f>IF(Aanbod!D123&gt;"",IF(EXACT(AK108,0),IF(EXACT(Aanbod!D123, "pB"),Aanbod!E123,IF(EXACT(Aanbod!D123, "Gvg-B"),Aanbod!E123,IF(EXACT(Aanbod!D123, "Gvg"),Aanbod!E123,0))),0)," ")</f>
        <v xml:space="preserve"> </v>
      </c>
      <c r="BH108" s="9" t="str">
        <f>IF(Aanbod!D123&gt;"",IF($BF$203&gt;0,$BE$1/$BF$203*BF108,0)," ")</f>
        <v xml:space="preserve"> </v>
      </c>
      <c r="BI108" s="10" t="str">
        <f>IF(Aanbod!D123&gt;"",IF(BG108&gt;0,BH108/BG108," ")," ")</f>
        <v xml:space="preserve"> </v>
      </c>
      <c r="BJ108" s="26"/>
      <c r="BK108" s="30"/>
      <c r="BL108" s="31" t="str">
        <f>IF(Aanbod!D123&gt;"",IF(EXACT(AK108,0),IF(EXACT(Aanbod!D123, "pA"),Berekening!B108,IF(EXACT(Aanbod!D123, "Gvg"),Berekening!B108,IF(EXACT(Aanbod!D123, "Gvg-A"),Berekening!B108,IF(EXACT(Aanbod!D123, "Gvg-B"),Berekening!B108,0)))),0)," ")</f>
        <v xml:space="preserve"> </v>
      </c>
      <c r="BM108" s="31" t="str">
        <f>IF(Aanbod!D123&gt;"",IF(EXACT(AK108,0),IF(EXACT(Aanbod!D123, "pA"),Aanbod!E123,IF(EXACT(Aanbod!D123, "Gvg"),Aanbod!E123,IF(EXACT(Aanbod!D123, "Gvg-A"),Aanbod!E123,IF(EXACT(Aanbod!D123, "Gvg-B"),Aanbod!E123,0)))),0)," ")</f>
        <v xml:space="preserve"> </v>
      </c>
      <c r="BN108" s="31" t="str">
        <f>IF(Aanbod!D123&gt;"",IF($BL$203&gt;0,$BK$1/$BL$203*BL108,0)," ")</f>
        <v xml:space="preserve"> </v>
      </c>
      <c r="BO108" s="29" t="str">
        <f>IF(Aanbod!D123&gt;"",IF(BM108&gt;0,BN108/BM108," ")," ")</f>
        <v xml:space="preserve"> </v>
      </c>
      <c r="BQ108" s="26"/>
      <c r="BR108" s="30"/>
      <c r="BS108" s="31" t="str">
        <f>IF(Aanbod!D123&gt;"",IF(EXACT(AK108,0),IF(EXACT(Aanbod!D123, "pB"),Berekening!B108,IF(EXACT(Aanbod!D123, "Gvg"),Berekening!B108,IF(EXACT(Aanbod!D123, "Gvg-A"),Berekening!B108,IF(EXACT(Aanbod!D123, "Gvg-B"),Berekening!B108,0)))),0)," ")</f>
        <v xml:space="preserve"> </v>
      </c>
      <c r="BT108" s="31" t="str">
        <f>IF(Aanbod!D123&gt;"",IF(EXACT(AK108,0),IF(EXACT(Aanbod!D123, "pB"),Aanbod!E123,IF(EXACT(Aanbod!D123, "Gvg"),Aanbod!E123,IF(EXACT(Aanbod!D123, "Gvg-A"),Aanbod!E123,IF(EXACT(Aanbod!D123, "Gvg-B"),Aanbod!E123,0)))),0)," ")</f>
        <v xml:space="preserve"> </v>
      </c>
      <c r="BU108" s="31" t="str">
        <f>IF(Aanbod!D123&gt;"",IF($BS$203&gt;0,$BR$1/$BS$203*BS108,0)," ")</f>
        <v xml:space="preserve"> </v>
      </c>
      <c r="BV108" s="29" t="str">
        <f>IF(Aanbod!D123&gt;"",IF(BT108&gt;0,BU108/BT108," ")," ")</f>
        <v xml:space="preserve"> </v>
      </c>
      <c r="BX108" s="34" t="str">
        <f>IF(Aanbod!D123&gt;"",AI108-AK108+BB108+BH108+BN108+BU108," ")</f>
        <v xml:space="preserve"> </v>
      </c>
      <c r="BY108" s="35" t="str">
        <f>IF(Aanbod!D123&gt;"",IF((BX108-AF108)&gt;0,0,(BX108-AF108))," ")</f>
        <v xml:space="preserve"> </v>
      </c>
      <c r="BZ108" s="35" t="str">
        <f>IF(Aanbod!D123&gt;"",IF((BX108-AF108)&gt;0,(BX108-AF108),0)," ")</f>
        <v xml:space="preserve"> </v>
      </c>
      <c r="CA108" s="35" t="str">
        <f>IF(Aanbod!D123&gt;"",IF(BZ108&gt;0,(Berekening!H108+BB108)/BX108*BZ108,0)," ")</f>
        <v xml:space="preserve"> </v>
      </c>
      <c r="CB108" s="35" t="str">
        <f>IF(Aanbod!D123&gt;"",IF(BZ108&gt;0,(Berekening!N108+BH108)/BX108*BZ108,0)," ")</f>
        <v xml:space="preserve"> </v>
      </c>
      <c r="CC108" s="35" t="str">
        <f>IF(Aanbod!D123&gt;"",IF(BZ108&gt;0,(Berekening!T108+BN108)/BX108*BZ108,0)," ")</f>
        <v xml:space="preserve"> </v>
      </c>
      <c r="CD108" s="33" t="str">
        <f>IF(Aanbod!D123&gt;"",IF(BZ108&gt;0,Berekening!AA108/BX108*BZ108,0)," ")</f>
        <v xml:space="preserve"> </v>
      </c>
      <c r="CE108" s="35"/>
      <c r="CM108" s="36"/>
      <c r="CN108" s="5"/>
      <c r="CO108" s="5" t="str">
        <f>IF(Aanbod!D123&gt;"",IF(EXACT(BZ108,0),IF(EXACT(AK108,0),IF(EXACT(AE108, "pA"),AH108,IF(EXACT(AE108, "Gvg-A"),AH108,IF(EXACT(AE108, "Gvg"),AH108,0))),0),0)," ")</f>
        <v xml:space="preserve"> </v>
      </c>
      <c r="CP108" s="5" t="str">
        <f>IF(Aanbod!D123&gt;"",IF(EXACT(BZ108,0),IF(EXACT(AK108,0),IF(EXACT(AE108, "pA"),AF108,IF(EXACT(AE108, "Gvg-A"),AF108,IF(EXACT(AE108, "Gvg"),AF108,0))),0),0)," ")</f>
        <v xml:space="preserve"> </v>
      </c>
      <c r="CQ108" s="5" t="str">
        <f>IF(Aanbod!D123&gt;"",IF($CO$203&gt;0,$CN$1/$CO$203*CO108,0)," ")</f>
        <v xml:space="preserve"> </v>
      </c>
      <c r="CR108" s="29" t="str">
        <f>IF(Aanbod!D123&gt;"",IF(CP108&gt;0,CQ108/CP108," ")," ")</f>
        <v xml:space="preserve"> </v>
      </c>
      <c r="CS108" s="5"/>
      <c r="CT108" s="5"/>
      <c r="CU108" s="5" t="str">
        <f>IF(Aanbod!D123&gt;"",IF(EXACT(BZ108,0),IF(EXACT(AK108,0),IF(EXACT(AE108, "pB"),AH108,IF(EXACT(AE108, "Gvg-B"),AH108,IF(EXACT(AE108, "Gvg"),AH108,0))),0),0)," ")</f>
        <v xml:space="preserve"> </v>
      </c>
      <c r="CV108" s="5" t="str">
        <f>IF(Aanbod!D123&gt;"",IF(EXACT(BZ108,0),IF(EXACT(AK108,0),IF(EXACT(AE108, "pB"),AF108,IF(EXACT(AE108, "Gvg-B"),AF108,IF(EXACT(AE108, "Gvg"),AF108,0))),0),0)," ")</f>
        <v xml:space="preserve"> </v>
      </c>
      <c r="CW108" s="9" t="str">
        <f>IF(Aanbod!D123&gt;"",IF($CU$203&gt;0,$CT$1/$CU$203*CU108,0)," ")</f>
        <v xml:space="preserve"> </v>
      </c>
      <c r="CX108" s="10" t="str">
        <f>IF(Aanbod!D123&gt;"",IF(CV108&gt;0,CW108/CV108," ")," ")</f>
        <v xml:space="preserve"> </v>
      </c>
      <c r="CY108" s="26"/>
      <c r="CZ108" s="30"/>
      <c r="DA108" s="31" t="str">
        <f>IF(Aanbod!D123&gt;"",IF(EXACT(BZ108,0),IF(EXACT(AK108,0),IF(EXACT(AE108, "pA"),AH108,IF(EXACT(AE108, "Gvg"),AH108,IF(EXACT(AE108, "Gvg-A"),AH108,IF(EXACT(AE108, "Gvg-B"),AH108,0)))),0),0)," ")</f>
        <v xml:space="preserve"> </v>
      </c>
      <c r="DB108" s="31" t="str">
        <f>IF(Aanbod!D123&gt;"",IF(EXACT(BZ108,0),IF(EXACT(AK108,0),IF(EXACT(AE108, "pA"),AF108,IF(EXACT(AE108, "Gvg"),AF108,IF(EXACT(AE108, "Gvg-A"),AF108,IF(EXACT(AE108, "Gvg-B"),AF108,0)))),0),0)," ")</f>
        <v xml:space="preserve"> </v>
      </c>
      <c r="DC108" s="31" t="str">
        <f>IF(Aanbod!D123&gt;"",IF($DA$203&gt;0,$CZ$1/$DA$203*DA108,0)," ")</f>
        <v xml:space="preserve"> </v>
      </c>
      <c r="DD108" s="29" t="str">
        <f>IF(Aanbod!D123&gt;"",IF(DB108&gt;0,DC108/DB108," ")," ")</f>
        <v xml:space="preserve"> </v>
      </c>
      <c r="DF108" s="26"/>
      <c r="DG108" s="30"/>
      <c r="DH108" s="31" t="str">
        <f>IF(Aanbod!D123&gt;"",IF(EXACT(BZ108,0),IF(EXACT(AK108,0),IF(EXACT(AE108, "pB"),AH108,IF(EXACT(AE108, "Gvg"),AH108,IF(EXACT(AE108, "Gvg-A"),AH108,IF(EXACT(AE108, "Gvg-B"),AH108,0)))),0),0)," ")</f>
        <v xml:space="preserve"> </v>
      </c>
      <c r="DI108" s="31" t="str">
        <f>IF(Aanbod!D123&gt;"",IF(EXACT(BZ108,0),IF(EXACT(AK108,0),IF(EXACT(AE108, "pB"),AF108,IF(EXACT(AE108, "Gvg"),AF108,IF(EXACT(AE108, "Gvg-A"),AF108,IF(EXACT(AE108, "Gvg-B"),AF108,0)))),0),0)," ")</f>
        <v xml:space="preserve"> </v>
      </c>
      <c r="DJ108" s="31" t="str">
        <f>IF(Aanbod!D123&gt;"",IF($DH$203&gt;0,$DG$1/$DH$203*DH108,0)," ")</f>
        <v xml:space="preserve"> </v>
      </c>
      <c r="DK108" s="29" t="str">
        <f>IF(Aanbod!D123&gt;"",IF(DI108&gt;0,DJ108/DI108," ")," ")</f>
        <v xml:space="preserve"> </v>
      </c>
      <c r="DM108" s="37" t="str">
        <f>IF(Aanbod!D123&gt;"",BX108-BZ108+CQ108+CW108+DC108+DJ108," ")</f>
        <v xml:space="preserve"> </v>
      </c>
      <c r="DN108" s="35" t="str">
        <f>IF(Aanbod!D123&gt;"",IF((DM108-AF108)&gt;0,(DM108-AF108),0)," ")</f>
        <v xml:space="preserve"> </v>
      </c>
      <c r="DO108" s="35" t="str">
        <f>IF(Aanbod!D123&gt;"",IF(DN108&gt;0,(Berekening!H108+BB108+CQ108)/DM108*DN108,0)," ")</f>
        <v xml:space="preserve"> </v>
      </c>
      <c r="DP108" s="35" t="str">
        <f>IF(Aanbod!D123&gt;"",IF(DN108&gt;0,(Berekening!N108+BH108+CW108)/DM108*DN108,0)," ")</f>
        <v xml:space="preserve"> </v>
      </c>
      <c r="DQ108" s="35" t="str">
        <f>IF(Aanbod!D123&gt;"",IF(DN108&gt;0,(Berekening!T108+BN108+DC108)/DM108*DN108,0)," ")</f>
        <v xml:space="preserve"> </v>
      </c>
      <c r="DR108" s="33" t="str">
        <f>IF(Aanbod!D123&gt;"",IF(DN108&gt;0,(Berekening!AA108+BU108+DJ108)/DM108*DN108,0)," ")</f>
        <v xml:space="preserve"> </v>
      </c>
      <c r="DS108" s="35"/>
      <c r="DT108" s="38" t="str">
        <f>IF(Aanbod!D123&gt;"",ROUND((DM108-DN108),2)," ")</f>
        <v xml:space="preserve"> </v>
      </c>
      <c r="DU108" s="38" t="str">
        <f>IF(Aanbod!D123&gt;"",IF(DT108=C108,0.01,DT108),"")</f>
        <v/>
      </c>
      <c r="DV108" s="39" t="str">
        <f>IF(Aanbod!D123&gt;"",RANK(DU108,$DU$2:$DU$201) + COUNTIF($DU$2:DU108,DU108) -1," ")</f>
        <v xml:space="preserve"> </v>
      </c>
      <c r="DW108" s="35" t="str">
        <f>IF(Aanbod!D123&gt;"",IF($DV$203&lt;0,IF(DV108&lt;=ABS($DV$203),0.01,0),IF(DV108&lt;=ABS($DV$203),-0.01,0))," ")</f>
        <v xml:space="preserve"> </v>
      </c>
      <c r="DX108" s="35"/>
      <c r="DY108" s="28" t="str">
        <f>IF(Aanbod!D123&gt;"",DT108+DW108," ")</f>
        <v xml:space="preserve"> </v>
      </c>
    </row>
    <row r="109" spans="1:129" x14ac:dyDescent="0.25">
      <c r="A109" s="26" t="str">
        <f>Aanbod!A124</f>
        <v/>
      </c>
      <c r="B109" s="27" t="str">
        <f>IF(Aanbod!D124&gt;"",IF(EXACT(Aanbod!F124, "Preferent"),Aanbod!E124*2,IF(EXACT(Aanbod!F124, "Concurrent"),Aanbod!E124,0))," ")</f>
        <v xml:space="preserve"> </v>
      </c>
      <c r="C109" s="28" t="str">
        <f>IF(Aanbod!E124&gt;0,Aanbod!E124," ")</f>
        <v xml:space="preserve"> </v>
      </c>
      <c r="D109" s="5"/>
      <c r="E109" s="5"/>
      <c r="F109" s="5" t="str">
        <f>IF(Aanbod!D124&gt;"",IF(EXACT(Aanbod!D124, "pA"),Berekening!B109,IF(EXACT(Aanbod!D124, "Gvg-A"),Berekening!B109,IF(EXACT(Aanbod!D124, "Gvg"),Berekening!B109,0)))," ")</f>
        <v xml:space="preserve"> </v>
      </c>
      <c r="G109" s="5" t="str">
        <f>IF(Aanbod!D124&gt;"",IF(EXACT(Aanbod!D124, "pA"),Aanbod!E124,IF(EXACT(Aanbod!D124, "Gvg-A"),Aanbod!E124,IF(EXACT(Aanbod!D124, "Gvg"),Aanbod!E124,0)))," ")</f>
        <v xml:space="preserve"> </v>
      </c>
      <c r="H109" s="5" t="str">
        <f>IF(Aanbod!D124&gt;"",IF($F$203&gt;0,$E$1/$F$203*F109,0)," ")</f>
        <v xml:space="preserve"> </v>
      </c>
      <c r="I109" s="29" t="str">
        <f>IF(Aanbod!D124&gt;"",IF(G109&gt;0,H109/G109," ")," ")</f>
        <v xml:space="preserve"> </v>
      </c>
      <c r="J109" s="5"/>
      <c r="K109" s="5"/>
      <c r="L109" s="5" t="str">
        <f>IF(Aanbod!D124&gt;"",IF(EXACT(Aanbod!D124, "pB"),Berekening!B109,IF(EXACT(Aanbod!D124, "Gvg-B"),Berekening!B109,IF(EXACT(Aanbod!D124, "Gvg"),Berekening!B109,0)))," ")</f>
        <v xml:space="preserve"> </v>
      </c>
      <c r="M109" s="5" t="str">
        <f>IF(Aanbod!D124&gt;"",IF(EXACT(Aanbod!D124, "pB"),Aanbod!E124,IF(EXACT(Aanbod!D124, "Gvg-B"),Aanbod!E124,IF(EXACT(Aanbod!D124, "Gvg"),Aanbod!E124,0)))," ")</f>
        <v xml:space="preserve"> </v>
      </c>
      <c r="N109" s="9" t="str">
        <f>IF(Aanbod!D124&gt;"",IF($L$203&gt;0,$K$1/$L$203*L109,0)," ")</f>
        <v xml:space="preserve"> </v>
      </c>
      <c r="O109" s="10" t="str">
        <f>IF(Aanbod!D124&gt;"",IF(M109&gt;0,N109/M109," ")," ")</f>
        <v xml:space="preserve"> </v>
      </c>
      <c r="P109" s="26"/>
      <c r="Q109" s="30"/>
      <c r="R109" s="31" t="str">
        <f>IF(Aanbod!D124&gt;"",IF(EXACT(Aanbod!D124, "pA"),Berekening!B109,IF(EXACT(Aanbod!D124, "Gvg"),Berekening!B109,IF(EXACT(Aanbod!D124, "Gvg-A"),Berekening!B109,IF(EXACT(Aanbod!D124, "Gvg-B"),Berekening!B109,0))))," ")</f>
        <v xml:space="preserve"> </v>
      </c>
      <c r="S109" s="31" t="str">
        <f>IF(Aanbod!D124&gt;"",IF(EXACT(Aanbod!D124, "pA"),Aanbod!E124,IF(EXACT(Aanbod!D124, "Gvg"),Aanbod!E124,IF(EXACT(Aanbod!D124, "Gvg-A"),Aanbod!E124,IF(EXACT(Aanbod!D124, "Gvg-B"),Aanbod!E124,0))))," ")</f>
        <v xml:space="preserve"> </v>
      </c>
      <c r="T109" s="31" t="str">
        <f>IF(Aanbod!D124&gt;"",IF($R$203&gt;0,$Q$1/$R$203*R109,0)," ")</f>
        <v xml:space="preserve"> </v>
      </c>
      <c r="U109" s="29" t="str">
        <f>IF(Aanbod!D124&gt;"",IF(S109&gt;0,T109/S109," ")," ")</f>
        <v xml:space="preserve"> </v>
      </c>
      <c r="W109" s="26"/>
      <c r="X109" s="30"/>
      <c r="Y109" s="31" t="str">
        <f>IF(Aanbod!D124&gt;"",IF(EXACT(Aanbod!D124, "pB"),Berekening!B109,IF(EXACT(Aanbod!D124, "Gvg"),Berekening!B109,IF(EXACT(Aanbod!D124, "Gvg-A"),Berekening!B109,IF(EXACT(Aanbod!D124, "Gvg-B"),Berekening!B109,0))))," ")</f>
        <v xml:space="preserve"> </v>
      </c>
      <c r="Z109" s="31" t="str">
        <f>IF(Aanbod!D124&gt;"",IF(EXACT(Aanbod!D124, "pB"),Aanbod!E124,IF(EXACT(Aanbod!D124, "Gvg"),Aanbod!E124,IF(EXACT(Aanbod!D124, "Gvg-A"),Aanbod!E124,IF(EXACT(Aanbod!D124, "Gvg-B"),Aanbod!E124,0))))," ")</f>
        <v xml:space="preserve"> </v>
      </c>
      <c r="AA109" s="31" t="str">
        <f>IF(Aanbod!D124&gt;"",IF($Y$203&gt;0,$X$1/$Y$203*Y109,0)," ")</f>
        <v xml:space="preserve"> </v>
      </c>
      <c r="AB109" s="29" t="str">
        <f>IF(Aanbod!D124&gt;"",IF(Z109&gt;0,AA109/Z109," ")," ")</f>
        <v xml:space="preserve"> </v>
      </c>
      <c r="AC109" s="32"/>
      <c r="AD109" s="26" t="str">
        <f>IF(Aanbod!D124&gt;"",ROW(AE109)-1," ")</f>
        <v xml:space="preserve"> </v>
      </c>
      <c r="AE109" t="str">
        <f>IF(Aanbod!D124&gt;"",Aanbod!D124," ")</f>
        <v xml:space="preserve"> </v>
      </c>
      <c r="AF109" s="9" t="str">
        <f>IF(Aanbod!D124&gt;"",Aanbod!E124," ")</f>
        <v xml:space="preserve"> </v>
      </c>
      <c r="AG109" t="str">
        <f>IF(Aanbod!D124&gt;"",Aanbod!F124," ")</f>
        <v xml:space="preserve"> </v>
      </c>
      <c r="AH109" s="33" t="str">
        <f>IF(Aanbod!D124&gt;"",Berekening!B109," ")</f>
        <v xml:space="preserve"> </v>
      </c>
      <c r="AI109" s="34" t="str">
        <f>IF(Aanbod!D124&gt;"",Berekening!H109+Berekening!N109+Berekening!T109+Berekening!AA109," ")</f>
        <v xml:space="preserve"> </v>
      </c>
      <c r="AJ109" s="35" t="str">
        <f>IF(Aanbod!D124&gt;"",IF((AI109-AF109)&gt;0,0,(AI109-AF109))," ")</f>
        <v xml:space="preserve"> </v>
      </c>
      <c r="AK109" s="35" t="str">
        <f>IF(Aanbod!D124&gt;"",IF((AI109-AF109)&gt;0,(AI109-AF109),0)," ")</f>
        <v xml:space="preserve"> </v>
      </c>
      <c r="AL109" s="35" t="str">
        <f>IF(Aanbod!D124&gt;"",IF(AK109&gt;0,Berekening!H109/AI109*AK109,0)," ")</f>
        <v xml:space="preserve"> </v>
      </c>
      <c r="AM109" s="35" t="str">
        <f>IF(Aanbod!D124&gt;"",IF(AK109&gt;0,Berekening!N109/AI109*AK109,0)," ")</f>
        <v xml:space="preserve"> </v>
      </c>
      <c r="AN109" s="35" t="str">
        <f>IF(Aanbod!D124&gt;"",IF(AK109&gt;0,Berekening!T109/AI109*AK109,0)," ")</f>
        <v xml:space="preserve"> </v>
      </c>
      <c r="AO109" s="33" t="str">
        <f>IF(Aanbod!D124&gt;"",IF(AK109&gt;0,Berekening!AA109/AI109*AK109,0)," ")</f>
        <v xml:space="preserve"> </v>
      </c>
      <c r="AX109" s="36"/>
      <c r="AY109" s="5"/>
      <c r="AZ109" s="5" t="str">
        <f>IF(Aanbod!D124&gt;"",IF(EXACT(AK109,0),IF(EXACT(Aanbod!D124, "pA"),Berekening!B109,IF(EXACT(Aanbod!D124, "Gvg-A"),Berekening!B109,IF(EXACT(Aanbod!D124, "Gvg"),Berekening!B109,0))),0)," ")</f>
        <v xml:space="preserve"> </v>
      </c>
      <c r="BA109" s="5" t="str">
        <f>IF(Aanbod!D124&gt;"",IF(EXACT(AK109,0),IF(EXACT(Aanbod!D124, "pA"),Aanbod!E124,IF(EXACT(Aanbod!D124, "Gvg-A"),Aanbod!E124,IF(EXACT(Aanbod!D124, "Gvg"),Aanbod!E124,0))),0)," ")</f>
        <v xml:space="preserve"> </v>
      </c>
      <c r="BB109" s="5" t="str">
        <f>IF(Aanbod!D124&gt;"",IF($AZ$203&gt;0,$AY$1/$AZ$203*AZ109,0)," ")</f>
        <v xml:space="preserve"> </v>
      </c>
      <c r="BC109" s="29" t="str">
        <f>IF(Aanbod!D124&gt;"",IF(BA109&gt;0,BB109/BA109," ")," ")</f>
        <v xml:space="preserve"> </v>
      </c>
      <c r="BD109" s="5"/>
      <c r="BE109" s="5"/>
      <c r="BF109" s="5" t="str">
        <f>IF(Aanbod!D124&gt;"",IF(EXACT(AK109,0),IF(EXACT(Aanbod!D124, "pB"),Berekening!B109,IF(EXACT(Aanbod!D124, "Gvg-B"),Berekening!B109,IF(EXACT(Aanbod!D124, "Gvg"),Berekening!B109,0))),0)," ")</f>
        <v xml:space="preserve"> </v>
      </c>
      <c r="BG109" s="5" t="str">
        <f>IF(Aanbod!D124&gt;"",IF(EXACT(AK109,0),IF(EXACT(Aanbod!D124, "pB"),Aanbod!E124,IF(EXACT(Aanbod!D124, "Gvg-B"),Aanbod!E124,IF(EXACT(Aanbod!D124, "Gvg"),Aanbod!E124,0))),0)," ")</f>
        <v xml:space="preserve"> </v>
      </c>
      <c r="BH109" s="9" t="str">
        <f>IF(Aanbod!D124&gt;"",IF($BF$203&gt;0,$BE$1/$BF$203*BF109,0)," ")</f>
        <v xml:space="preserve"> </v>
      </c>
      <c r="BI109" s="10" t="str">
        <f>IF(Aanbod!D124&gt;"",IF(BG109&gt;0,BH109/BG109," ")," ")</f>
        <v xml:space="preserve"> </v>
      </c>
      <c r="BJ109" s="26"/>
      <c r="BK109" s="30"/>
      <c r="BL109" s="31" t="str">
        <f>IF(Aanbod!D124&gt;"",IF(EXACT(AK109,0),IF(EXACT(Aanbod!D124, "pA"),Berekening!B109,IF(EXACT(Aanbod!D124, "Gvg"),Berekening!B109,IF(EXACT(Aanbod!D124, "Gvg-A"),Berekening!B109,IF(EXACT(Aanbod!D124, "Gvg-B"),Berekening!B109,0)))),0)," ")</f>
        <v xml:space="preserve"> </v>
      </c>
      <c r="BM109" s="31" t="str">
        <f>IF(Aanbod!D124&gt;"",IF(EXACT(AK109,0),IF(EXACT(Aanbod!D124, "pA"),Aanbod!E124,IF(EXACT(Aanbod!D124, "Gvg"),Aanbod!E124,IF(EXACT(Aanbod!D124, "Gvg-A"),Aanbod!E124,IF(EXACT(Aanbod!D124, "Gvg-B"),Aanbod!E124,0)))),0)," ")</f>
        <v xml:space="preserve"> </v>
      </c>
      <c r="BN109" s="31" t="str">
        <f>IF(Aanbod!D124&gt;"",IF($BL$203&gt;0,$BK$1/$BL$203*BL109,0)," ")</f>
        <v xml:space="preserve"> </v>
      </c>
      <c r="BO109" s="29" t="str">
        <f>IF(Aanbod!D124&gt;"",IF(BM109&gt;0,BN109/BM109," ")," ")</f>
        <v xml:space="preserve"> </v>
      </c>
      <c r="BQ109" s="26"/>
      <c r="BR109" s="30"/>
      <c r="BS109" s="31" t="str">
        <f>IF(Aanbod!D124&gt;"",IF(EXACT(AK109,0),IF(EXACT(Aanbod!D124, "pB"),Berekening!B109,IF(EXACT(Aanbod!D124, "Gvg"),Berekening!B109,IF(EXACT(Aanbod!D124, "Gvg-A"),Berekening!B109,IF(EXACT(Aanbod!D124, "Gvg-B"),Berekening!B109,0)))),0)," ")</f>
        <v xml:space="preserve"> </v>
      </c>
      <c r="BT109" s="31" t="str">
        <f>IF(Aanbod!D124&gt;"",IF(EXACT(AK109,0),IF(EXACT(Aanbod!D124, "pB"),Aanbod!E124,IF(EXACT(Aanbod!D124, "Gvg"),Aanbod!E124,IF(EXACT(Aanbod!D124, "Gvg-A"),Aanbod!E124,IF(EXACT(Aanbod!D124, "Gvg-B"),Aanbod!E124,0)))),0)," ")</f>
        <v xml:space="preserve"> </v>
      </c>
      <c r="BU109" s="31" t="str">
        <f>IF(Aanbod!D124&gt;"",IF($BS$203&gt;0,$BR$1/$BS$203*BS109,0)," ")</f>
        <v xml:space="preserve"> </v>
      </c>
      <c r="BV109" s="29" t="str">
        <f>IF(Aanbod!D124&gt;"",IF(BT109&gt;0,BU109/BT109," ")," ")</f>
        <v xml:space="preserve"> </v>
      </c>
      <c r="BX109" s="34" t="str">
        <f>IF(Aanbod!D124&gt;"",AI109-AK109+BB109+BH109+BN109+BU109," ")</f>
        <v xml:space="preserve"> </v>
      </c>
      <c r="BY109" s="35" t="str">
        <f>IF(Aanbod!D124&gt;"",IF((BX109-AF109)&gt;0,0,(BX109-AF109))," ")</f>
        <v xml:space="preserve"> </v>
      </c>
      <c r="BZ109" s="35" t="str">
        <f>IF(Aanbod!D124&gt;"",IF((BX109-AF109)&gt;0,(BX109-AF109),0)," ")</f>
        <v xml:space="preserve"> </v>
      </c>
      <c r="CA109" s="35" t="str">
        <f>IF(Aanbod!D124&gt;"",IF(BZ109&gt;0,(Berekening!H109+BB109)/BX109*BZ109,0)," ")</f>
        <v xml:space="preserve"> </v>
      </c>
      <c r="CB109" s="35" t="str">
        <f>IF(Aanbod!D124&gt;"",IF(BZ109&gt;0,(Berekening!N109+BH109)/BX109*BZ109,0)," ")</f>
        <v xml:space="preserve"> </v>
      </c>
      <c r="CC109" s="35" t="str">
        <f>IF(Aanbod!D124&gt;"",IF(BZ109&gt;0,(Berekening!T109+BN109)/BX109*BZ109,0)," ")</f>
        <v xml:space="preserve"> </v>
      </c>
      <c r="CD109" s="33" t="str">
        <f>IF(Aanbod!D124&gt;"",IF(BZ109&gt;0,Berekening!AA109/BX109*BZ109,0)," ")</f>
        <v xml:space="preserve"> </v>
      </c>
      <c r="CE109" s="35"/>
      <c r="CM109" s="36"/>
      <c r="CN109" s="5"/>
      <c r="CO109" s="5" t="str">
        <f>IF(Aanbod!D124&gt;"",IF(EXACT(BZ109,0),IF(EXACT(AK109,0),IF(EXACT(AE109, "pA"),AH109,IF(EXACT(AE109, "Gvg-A"),AH109,IF(EXACT(AE109, "Gvg"),AH109,0))),0),0)," ")</f>
        <v xml:space="preserve"> </v>
      </c>
      <c r="CP109" s="5" t="str">
        <f>IF(Aanbod!D124&gt;"",IF(EXACT(BZ109,0),IF(EXACT(AK109,0),IF(EXACT(AE109, "pA"),AF109,IF(EXACT(AE109, "Gvg-A"),AF109,IF(EXACT(AE109, "Gvg"),AF109,0))),0),0)," ")</f>
        <v xml:space="preserve"> </v>
      </c>
      <c r="CQ109" s="5" t="str">
        <f>IF(Aanbod!D124&gt;"",IF($CO$203&gt;0,$CN$1/$CO$203*CO109,0)," ")</f>
        <v xml:space="preserve"> </v>
      </c>
      <c r="CR109" s="29" t="str">
        <f>IF(Aanbod!D124&gt;"",IF(CP109&gt;0,CQ109/CP109," ")," ")</f>
        <v xml:space="preserve"> </v>
      </c>
      <c r="CS109" s="5"/>
      <c r="CT109" s="5"/>
      <c r="CU109" s="5" t="str">
        <f>IF(Aanbod!D124&gt;"",IF(EXACT(BZ109,0),IF(EXACT(AK109,0),IF(EXACT(AE109, "pB"),AH109,IF(EXACT(AE109, "Gvg-B"),AH109,IF(EXACT(AE109, "Gvg"),AH109,0))),0),0)," ")</f>
        <v xml:space="preserve"> </v>
      </c>
      <c r="CV109" s="5" t="str">
        <f>IF(Aanbod!D124&gt;"",IF(EXACT(BZ109,0),IF(EXACT(AK109,0),IF(EXACT(AE109, "pB"),AF109,IF(EXACT(AE109, "Gvg-B"),AF109,IF(EXACT(AE109, "Gvg"),AF109,0))),0),0)," ")</f>
        <v xml:space="preserve"> </v>
      </c>
      <c r="CW109" s="9" t="str">
        <f>IF(Aanbod!D124&gt;"",IF($CU$203&gt;0,$CT$1/$CU$203*CU109,0)," ")</f>
        <v xml:space="preserve"> </v>
      </c>
      <c r="CX109" s="10" t="str">
        <f>IF(Aanbod!D124&gt;"",IF(CV109&gt;0,CW109/CV109," ")," ")</f>
        <v xml:space="preserve"> </v>
      </c>
      <c r="CY109" s="26"/>
      <c r="CZ109" s="30"/>
      <c r="DA109" s="31" t="str">
        <f>IF(Aanbod!D124&gt;"",IF(EXACT(BZ109,0),IF(EXACT(AK109,0),IF(EXACT(AE109, "pA"),AH109,IF(EXACT(AE109, "Gvg"),AH109,IF(EXACT(AE109, "Gvg-A"),AH109,IF(EXACT(AE109, "Gvg-B"),AH109,0)))),0),0)," ")</f>
        <v xml:space="preserve"> </v>
      </c>
      <c r="DB109" s="31" t="str">
        <f>IF(Aanbod!D124&gt;"",IF(EXACT(BZ109,0),IF(EXACT(AK109,0),IF(EXACT(AE109, "pA"),AF109,IF(EXACT(AE109, "Gvg"),AF109,IF(EXACT(AE109, "Gvg-A"),AF109,IF(EXACT(AE109, "Gvg-B"),AF109,0)))),0),0)," ")</f>
        <v xml:space="preserve"> </v>
      </c>
      <c r="DC109" s="31" t="str">
        <f>IF(Aanbod!D124&gt;"",IF($DA$203&gt;0,$CZ$1/$DA$203*DA109,0)," ")</f>
        <v xml:space="preserve"> </v>
      </c>
      <c r="DD109" s="29" t="str">
        <f>IF(Aanbod!D124&gt;"",IF(DB109&gt;0,DC109/DB109," ")," ")</f>
        <v xml:space="preserve"> </v>
      </c>
      <c r="DF109" s="26"/>
      <c r="DG109" s="30"/>
      <c r="DH109" s="31" t="str">
        <f>IF(Aanbod!D124&gt;"",IF(EXACT(BZ109,0),IF(EXACT(AK109,0),IF(EXACT(AE109, "pB"),AH109,IF(EXACT(AE109, "Gvg"),AH109,IF(EXACT(AE109, "Gvg-A"),AH109,IF(EXACT(AE109, "Gvg-B"),AH109,0)))),0),0)," ")</f>
        <v xml:space="preserve"> </v>
      </c>
      <c r="DI109" s="31" t="str">
        <f>IF(Aanbod!D124&gt;"",IF(EXACT(BZ109,0),IF(EXACT(AK109,0),IF(EXACT(AE109, "pB"),AF109,IF(EXACT(AE109, "Gvg"),AF109,IF(EXACT(AE109, "Gvg-A"),AF109,IF(EXACT(AE109, "Gvg-B"),AF109,0)))),0),0)," ")</f>
        <v xml:space="preserve"> </v>
      </c>
      <c r="DJ109" s="31" t="str">
        <f>IF(Aanbod!D124&gt;"",IF($DH$203&gt;0,$DG$1/$DH$203*DH109,0)," ")</f>
        <v xml:space="preserve"> </v>
      </c>
      <c r="DK109" s="29" t="str">
        <f>IF(Aanbod!D124&gt;"",IF(DI109&gt;0,DJ109/DI109," ")," ")</f>
        <v xml:space="preserve"> </v>
      </c>
      <c r="DM109" s="37" t="str">
        <f>IF(Aanbod!D124&gt;"",BX109-BZ109+CQ109+CW109+DC109+DJ109," ")</f>
        <v xml:space="preserve"> </v>
      </c>
      <c r="DN109" s="35" t="str">
        <f>IF(Aanbod!D124&gt;"",IF((DM109-AF109)&gt;0,(DM109-AF109),0)," ")</f>
        <v xml:space="preserve"> </v>
      </c>
      <c r="DO109" s="35" t="str">
        <f>IF(Aanbod!D124&gt;"",IF(DN109&gt;0,(Berekening!H109+BB109+CQ109)/DM109*DN109,0)," ")</f>
        <v xml:space="preserve"> </v>
      </c>
      <c r="DP109" s="35" t="str">
        <f>IF(Aanbod!D124&gt;"",IF(DN109&gt;0,(Berekening!N109+BH109+CW109)/DM109*DN109,0)," ")</f>
        <v xml:space="preserve"> </v>
      </c>
      <c r="DQ109" s="35" t="str">
        <f>IF(Aanbod!D124&gt;"",IF(DN109&gt;0,(Berekening!T109+BN109+DC109)/DM109*DN109,0)," ")</f>
        <v xml:space="preserve"> </v>
      </c>
      <c r="DR109" s="33" t="str">
        <f>IF(Aanbod!D124&gt;"",IF(DN109&gt;0,(Berekening!AA109+BU109+DJ109)/DM109*DN109,0)," ")</f>
        <v xml:space="preserve"> </v>
      </c>
      <c r="DS109" s="35"/>
      <c r="DT109" s="38" t="str">
        <f>IF(Aanbod!D124&gt;"",ROUND((DM109-DN109),2)," ")</f>
        <v xml:space="preserve"> </v>
      </c>
      <c r="DU109" s="38" t="str">
        <f>IF(Aanbod!D124&gt;"",IF(DT109=C109,0.01,DT109),"")</f>
        <v/>
      </c>
      <c r="DV109" s="39" t="str">
        <f>IF(Aanbod!D124&gt;"",RANK(DU109,$DU$2:$DU$201) + COUNTIF($DU$2:DU109,DU109) -1," ")</f>
        <v xml:space="preserve"> </v>
      </c>
      <c r="DW109" s="35" t="str">
        <f>IF(Aanbod!D124&gt;"",IF($DV$203&lt;0,IF(DV109&lt;=ABS($DV$203),0.01,0),IF(DV109&lt;=ABS($DV$203),-0.01,0))," ")</f>
        <v xml:space="preserve"> </v>
      </c>
      <c r="DX109" s="35"/>
      <c r="DY109" s="28" t="str">
        <f>IF(Aanbod!D124&gt;"",DT109+DW109," ")</f>
        <v xml:space="preserve"> </v>
      </c>
    </row>
    <row r="110" spans="1:129" x14ac:dyDescent="0.25">
      <c r="A110" s="26" t="str">
        <f>Aanbod!A125</f>
        <v/>
      </c>
      <c r="B110" s="27" t="str">
        <f>IF(Aanbod!D125&gt;"",IF(EXACT(Aanbod!F125, "Preferent"),Aanbod!E125*2,IF(EXACT(Aanbod!F125, "Concurrent"),Aanbod!E125,0))," ")</f>
        <v xml:space="preserve"> </v>
      </c>
      <c r="C110" s="28" t="str">
        <f>IF(Aanbod!E125&gt;0,Aanbod!E125," ")</f>
        <v xml:space="preserve"> </v>
      </c>
      <c r="D110" s="5"/>
      <c r="E110" s="5"/>
      <c r="F110" s="5" t="str">
        <f>IF(Aanbod!D125&gt;"",IF(EXACT(Aanbod!D125, "pA"),Berekening!B110,IF(EXACT(Aanbod!D125, "Gvg-A"),Berekening!B110,IF(EXACT(Aanbod!D125, "Gvg"),Berekening!B110,0)))," ")</f>
        <v xml:space="preserve"> </v>
      </c>
      <c r="G110" s="5" t="str">
        <f>IF(Aanbod!D125&gt;"",IF(EXACT(Aanbod!D125, "pA"),Aanbod!E125,IF(EXACT(Aanbod!D125, "Gvg-A"),Aanbod!E125,IF(EXACT(Aanbod!D125, "Gvg"),Aanbod!E125,0)))," ")</f>
        <v xml:space="preserve"> </v>
      </c>
      <c r="H110" s="5" t="str">
        <f>IF(Aanbod!D125&gt;"",IF($F$203&gt;0,$E$1/$F$203*F110,0)," ")</f>
        <v xml:space="preserve"> </v>
      </c>
      <c r="I110" s="29" t="str">
        <f>IF(Aanbod!D125&gt;"",IF(G110&gt;0,H110/G110," ")," ")</f>
        <v xml:space="preserve"> </v>
      </c>
      <c r="J110" s="5"/>
      <c r="K110" s="5"/>
      <c r="L110" s="5" t="str">
        <f>IF(Aanbod!D125&gt;"",IF(EXACT(Aanbod!D125, "pB"),Berekening!B110,IF(EXACT(Aanbod!D125, "Gvg-B"),Berekening!B110,IF(EXACT(Aanbod!D125, "Gvg"),Berekening!B110,0)))," ")</f>
        <v xml:space="preserve"> </v>
      </c>
      <c r="M110" s="5" t="str">
        <f>IF(Aanbod!D125&gt;"",IF(EXACT(Aanbod!D125, "pB"),Aanbod!E125,IF(EXACT(Aanbod!D125, "Gvg-B"),Aanbod!E125,IF(EXACT(Aanbod!D125, "Gvg"),Aanbod!E125,0)))," ")</f>
        <v xml:space="preserve"> </v>
      </c>
      <c r="N110" s="9" t="str">
        <f>IF(Aanbod!D125&gt;"",IF($L$203&gt;0,$K$1/$L$203*L110,0)," ")</f>
        <v xml:space="preserve"> </v>
      </c>
      <c r="O110" s="10" t="str">
        <f>IF(Aanbod!D125&gt;"",IF(M110&gt;0,N110/M110," ")," ")</f>
        <v xml:space="preserve"> </v>
      </c>
      <c r="P110" s="26"/>
      <c r="Q110" s="30"/>
      <c r="R110" s="31" t="str">
        <f>IF(Aanbod!D125&gt;"",IF(EXACT(Aanbod!D125, "pA"),Berekening!B110,IF(EXACT(Aanbod!D125, "Gvg"),Berekening!B110,IF(EXACT(Aanbod!D125, "Gvg-A"),Berekening!B110,IF(EXACT(Aanbod!D125, "Gvg-B"),Berekening!B110,0))))," ")</f>
        <v xml:space="preserve"> </v>
      </c>
      <c r="S110" s="31" t="str">
        <f>IF(Aanbod!D125&gt;"",IF(EXACT(Aanbod!D125, "pA"),Aanbod!E125,IF(EXACT(Aanbod!D125, "Gvg"),Aanbod!E125,IF(EXACT(Aanbod!D125, "Gvg-A"),Aanbod!E125,IF(EXACT(Aanbod!D125, "Gvg-B"),Aanbod!E125,0))))," ")</f>
        <v xml:space="preserve"> </v>
      </c>
      <c r="T110" s="31" t="str">
        <f>IF(Aanbod!D125&gt;"",IF($R$203&gt;0,$Q$1/$R$203*R110,0)," ")</f>
        <v xml:space="preserve"> </v>
      </c>
      <c r="U110" s="29" t="str">
        <f>IF(Aanbod!D125&gt;"",IF(S110&gt;0,T110/S110," ")," ")</f>
        <v xml:space="preserve"> </v>
      </c>
      <c r="W110" s="26"/>
      <c r="X110" s="30"/>
      <c r="Y110" s="31" t="str">
        <f>IF(Aanbod!D125&gt;"",IF(EXACT(Aanbod!D125, "pB"),Berekening!B110,IF(EXACT(Aanbod!D125, "Gvg"),Berekening!B110,IF(EXACT(Aanbod!D125, "Gvg-A"),Berekening!B110,IF(EXACT(Aanbod!D125, "Gvg-B"),Berekening!B110,0))))," ")</f>
        <v xml:space="preserve"> </v>
      </c>
      <c r="Z110" s="31" t="str">
        <f>IF(Aanbod!D125&gt;"",IF(EXACT(Aanbod!D125, "pB"),Aanbod!E125,IF(EXACT(Aanbod!D125, "Gvg"),Aanbod!E125,IF(EXACT(Aanbod!D125, "Gvg-A"),Aanbod!E125,IF(EXACT(Aanbod!D125, "Gvg-B"),Aanbod!E125,0))))," ")</f>
        <v xml:space="preserve"> </v>
      </c>
      <c r="AA110" s="31" t="str">
        <f>IF(Aanbod!D125&gt;"",IF($Y$203&gt;0,$X$1/$Y$203*Y110,0)," ")</f>
        <v xml:space="preserve"> </v>
      </c>
      <c r="AB110" s="29" t="str">
        <f>IF(Aanbod!D125&gt;"",IF(Z110&gt;0,AA110/Z110," ")," ")</f>
        <v xml:space="preserve"> </v>
      </c>
      <c r="AC110" s="32"/>
      <c r="AD110" s="26" t="str">
        <f>IF(Aanbod!D125&gt;"",ROW(AE110)-1," ")</f>
        <v xml:space="preserve"> </v>
      </c>
      <c r="AE110" t="str">
        <f>IF(Aanbod!D125&gt;"",Aanbod!D125," ")</f>
        <v xml:space="preserve"> </v>
      </c>
      <c r="AF110" s="9" t="str">
        <f>IF(Aanbod!D125&gt;"",Aanbod!E125," ")</f>
        <v xml:space="preserve"> </v>
      </c>
      <c r="AG110" t="str">
        <f>IF(Aanbod!D125&gt;"",Aanbod!F125," ")</f>
        <v xml:space="preserve"> </v>
      </c>
      <c r="AH110" s="33" t="str">
        <f>IF(Aanbod!D125&gt;"",Berekening!B110," ")</f>
        <v xml:space="preserve"> </v>
      </c>
      <c r="AI110" s="34" t="str">
        <f>IF(Aanbod!D125&gt;"",Berekening!H110+Berekening!N110+Berekening!T110+Berekening!AA110," ")</f>
        <v xml:space="preserve"> </v>
      </c>
      <c r="AJ110" s="35" t="str">
        <f>IF(Aanbod!D125&gt;"",IF((AI110-AF110)&gt;0,0,(AI110-AF110))," ")</f>
        <v xml:space="preserve"> </v>
      </c>
      <c r="AK110" s="35" t="str">
        <f>IF(Aanbod!D125&gt;"",IF((AI110-AF110)&gt;0,(AI110-AF110),0)," ")</f>
        <v xml:space="preserve"> </v>
      </c>
      <c r="AL110" s="35" t="str">
        <f>IF(Aanbod!D125&gt;"",IF(AK110&gt;0,Berekening!H110/AI110*AK110,0)," ")</f>
        <v xml:space="preserve"> </v>
      </c>
      <c r="AM110" s="35" t="str">
        <f>IF(Aanbod!D125&gt;"",IF(AK110&gt;0,Berekening!N110/AI110*AK110,0)," ")</f>
        <v xml:space="preserve"> </v>
      </c>
      <c r="AN110" s="35" t="str">
        <f>IF(Aanbod!D125&gt;"",IF(AK110&gt;0,Berekening!T110/AI110*AK110,0)," ")</f>
        <v xml:space="preserve"> </v>
      </c>
      <c r="AO110" s="33" t="str">
        <f>IF(Aanbod!D125&gt;"",IF(AK110&gt;0,Berekening!AA110/AI110*AK110,0)," ")</f>
        <v xml:space="preserve"> </v>
      </c>
      <c r="AX110" s="36"/>
      <c r="AY110" s="5"/>
      <c r="AZ110" s="5" t="str">
        <f>IF(Aanbod!D125&gt;"",IF(EXACT(AK110,0),IF(EXACT(Aanbod!D125, "pA"),Berekening!B110,IF(EXACT(Aanbod!D125, "Gvg-A"),Berekening!B110,IF(EXACT(Aanbod!D125, "Gvg"),Berekening!B110,0))),0)," ")</f>
        <v xml:space="preserve"> </v>
      </c>
      <c r="BA110" s="5" t="str">
        <f>IF(Aanbod!D125&gt;"",IF(EXACT(AK110,0),IF(EXACT(Aanbod!D125, "pA"),Aanbod!E125,IF(EXACT(Aanbod!D125, "Gvg-A"),Aanbod!E125,IF(EXACT(Aanbod!D125, "Gvg"),Aanbod!E125,0))),0)," ")</f>
        <v xml:space="preserve"> </v>
      </c>
      <c r="BB110" s="5" t="str">
        <f>IF(Aanbod!D125&gt;"",IF($AZ$203&gt;0,$AY$1/$AZ$203*AZ110,0)," ")</f>
        <v xml:space="preserve"> </v>
      </c>
      <c r="BC110" s="29" t="str">
        <f>IF(Aanbod!D125&gt;"",IF(BA110&gt;0,BB110/BA110," ")," ")</f>
        <v xml:space="preserve"> </v>
      </c>
      <c r="BD110" s="5"/>
      <c r="BE110" s="5"/>
      <c r="BF110" s="5" t="str">
        <f>IF(Aanbod!D125&gt;"",IF(EXACT(AK110,0),IF(EXACT(Aanbod!D125, "pB"),Berekening!B110,IF(EXACT(Aanbod!D125, "Gvg-B"),Berekening!B110,IF(EXACT(Aanbod!D125, "Gvg"),Berekening!B110,0))),0)," ")</f>
        <v xml:space="preserve"> </v>
      </c>
      <c r="BG110" s="5" t="str">
        <f>IF(Aanbod!D125&gt;"",IF(EXACT(AK110,0),IF(EXACT(Aanbod!D125, "pB"),Aanbod!E125,IF(EXACT(Aanbod!D125, "Gvg-B"),Aanbod!E125,IF(EXACT(Aanbod!D125, "Gvg"),Aanbod!E125,0))),0)," ")</f>
        <v xml:space="preserve"> </v>
      </c>
      <c r="BH110" s="9" t="str">
        <f>IF(Aanbod!D125&gt;"",IF($BF$203&gt;0,$BE$1/$BF$203*BF110,0)," ")</f>
        <v xml:space="preserve"> </v>
      </c>
      <c r="BI110" s="10" t="str">
        <f>IF(Aanbod!D125&gt;"",IF(BG110&gt;0,BH110/BG110," ")," ")</f>
        <v xml:space="preserve"> </v>
      </c>
      <c r="BJ110" s="26"/>
      <c r="BK110" s="30"/>
      <c r="BL110" s="31" t="str">
        <f>IF(Aanbod!D125&gt;"",IF(EXACT(AK110,0),IF(EXACT(Aanbod!D125, "pA"),Berekening!B110,IF(EXACT(Aanbod!D125, "Gvg"),Berekening!B110,IF(EXACT(Aanbod!D125, "Gvg-A"),Berekening!B110,IF(EXACT(Aanbod!D125, "Gvg-B"),Berekening!B110,0)))),0)," ")</f>
        <v xml:space="preserve"> </v>
      </c>
      <c r="BM110" s="31" t="str">
        <f>IF(Aanbod!D125&gt;"",IF(EXACT(AK110,0),IF(EXACT(Aanbod!D125, "pA"),Aanbod!E125,IF(EXACT(Aanbod!D125, "Gvg"),Aanbod!E125,IF(EXACT(Aanbod!D125, "Gvg-A"),Aanbod!E125,IF(EXACT(Aanbod!D125, "Gvg-B"),Aanbod!E125,0)))),0)," ")</f>
        <v xml:space="preserve"> </v>
      </c>
      <c r="BN110" s="31" t="str">
        <f>IF(Aanbod!D125&gt;"",IF($BL$203&gt;0,$BK$1/$BL$203*BL110,0)," ")</f>
        <v xml:space="preserve"> </v>
      </c>
      <c r="BO110" s="29" t="str">
        <f>IF(Aanbod!D125&gt;"",IF(BM110&gt;0,BN110/BM110," ")," ")</f>
        <v xml:space="preserve"> </v>
      </c>
      <c r="BQ110" s="26"/>
      <c r="BR110" s="30"/>
      <c r="BS110" s="31" t="str">
        <f>IF(Aanbod!D125&gt;"",IF(EXACT(AK110,0),IF(EXACT(Aanbod!D125, "pB"),Berekening!B110,IF(EXACT(Aanbod!D125, "Gvg"),Berekening!B110,IF(EXACT(Aanbod!D125, "Gvg-A"),Berekening!B110,IF(EXACT(Aanbod!D125, "Gvg-B"),Berekening!B110,0)))),0)," ")</f>
        <v xml:space="preserve"> </v>
      </c>
      <c r="BT110" s="31" t="str">
        <f>IF(Aanbod!D125&gt;"",IF(EXACT(AK110,0),IF(EXACT(Aanbod!D125, "pB"),Aanbod!E125,IF(EXACT(Aanbod!D125, "Gvg"),Aanbod!E125,IF(EXACT(Aanbod!D125, "Gvg-A"),Aanbod!E125,IF(EXACT(Aanbod!D125, "Gvg-B"),Aanbod!E125,0)))),0)," ")</f>
        <v xml:space="preserve"> </v>
      </c>
      <c r="BU110" s="31" t="str">
        <f>IF(Aanbod!D125&gt;"",IF($BS$203&gt;0,$BR$1/$BS$203*BS110,0)," ")</f>
        <v xml:space="preserve"> </v>
      </c>
      <c r="BV110" s="29" t="str">
        <f>IF(Aanbod!D125&gt;"",IF(BT110&gt;0,BU110/BT110," ")," ")</f>
        <v xml:space="preserve"> </v>
      </c>
      <c r="BX110" s="34" t="str">
        <f>IF(Aanbod!D125&gt;"",AI110-AK110+BB110+BH110+BN110+BU110," ")</f>
        <v xml:space="preserve"> </v>
      </c>
      <c r="BY110" s="35" t="str">
        <f>IF(Aanbod!D125&gt;"",IF((BX110-AF110)&gt;0,0,(BX110-AF110))," ")</f>
        <v xml:space="preserve"> </v>
      </c>
      <c r="BZ110" s="35" t="str">
        <f>IF(Aanbod!D125&gt;"",IF((BX110-AF110)&gt;0,(BX110-AF110),0)," ")</f>
        <v xml:space="preserve"> </v>
      </c>
      <c r="CA110" s="35" t="str">
        <f>IF(Aanbod!D125&gt;"",IF(BZ110&gt;0,(Berekening!H110+BB110)/BX110*BZ110,0)," ")</f>
        <v xml:space="preserve"> </v>
      </c>
      <c r="CB110" s="35" t="str">
        <f>IF(Aanbod!D125&gt;"",IF(BZ110&gt;0,(Berekening!N110+BH110)/BX110*BZ110,0)," ")</f>
        <v xml:space="preserve"> </v>
      </c>
      <c r="CC110" s="35" t="str">
        <f>IF(Aanbod!D125&gt;"",IF(BZ110&gt;0,(Berekening!T110+BN110)/BX110*BZ110,0)," ")</f>
        <v xml:space="preserve"> </v>
      </c>
      <c r="CD110" s="33" t="str">
        <f>IF(Aanbod!D125&gt;"",IF(BZ110&gt;0,Berekening!AA110/BX110*BZ110,0)," ")</f>
        <v xml:space="preserve"> </v>
      </c>
      <c r="CE110" s="35"/>
      <c r="CM110" s="36"/>
      <c r="CN110" s="5"/>
      <c r="CO110" s="5" t="str">
        <f>IF(Aanbod!D125&gt;"",IF(EXACT(BZ110,0),IF(EXACT(AK110,0),IF(EXACT(AE110, "pA"),AH110,IF(EXACT(AE110, "Gvg-A"),AH110,IF(EXACT(AE110, "Gvg"),AH110,0))),0),0)," ")</f>
        <v xml:space="preserve"> </v>
      </c>
      <c r="CP110" s="5" t="str">
        <f>IF(Aanbod!D125&gt;"",IF(EXACT(BZ110,0),IF(EXACT(AK110,0),IF(EXACT(AE110, "pA"),AF110,IF(EXACT(AE110, "Gvg-A"),AF110,IF(EXACT(AE110, "Gvg"),AF110,0))),0),0)," ")</f>
        <v xml:space="preserve"> </v>
      </c>
      <c r="CQ110" s="5" t="str">
        <f>IF(Aanbod!D125&gt;"",IF($CO$203&gt;0,$CN$1/$CO$203*CO110,0)," ")</f>
        <v xml:space="preserve"> </v>
      </c>
      <c r="CR110" s="29" t="str">
        <f>IF(Aanbod!D125&gt;"",IF(CP110&gt;0,CQ110/CP110," ")," ")</f>
        <v xml:space="preserve"> </v>
      </c>
      <c r="CS110" s="5"/>
      <c r="CT110" s="5"/>
      <c r="CU110" s="5" t="str">
        <f>IF(Aanbod!D125&gt;"",IF(EXACT(BZ110,0),IF(EXACT(AK110,0),IF(EXACT(AE110, "pB"),AH110,IF(EXACT(AE110, "Gvg-B"),AH110,IF(EXACT(AE110, "Gvg"),AH110,0))),0),0)," ")</f>
        <v xml:space="preserve"> </v>
      </c>
      <c r="CV110" s="5" t="str">
        <f>IF(Aanbod!D125&gt;"",IF(EXACT(BZ110,0),IF(EXACT(AK110,0),IF(EXACT(AE110, "pB"),AF110,IF(EXACT(AE110, "Gvg-B"),AF110,IF(EXACT(AE110, "Gvg"),AF110,0))),0),0)," ")</f>
        <v xml:space="preserve"> </v>
      </c>
      <c r="CW110" s="9" t="str">
        <f>IF(Aanbod!D125&gt;"",IF($CU$203&gt;0,$CT$1/$CU$203*CU110,0)," ")</f>
        <v xml:space="preserve"> </v>
      </c>
      <c r="CX110" s="10" t="str">
        <f>IF(Aanbod!D125&gt;"",IF(CV110&gt;0,CW110/CV110," ")," ")</f>
        <v xml:space="preserve"> </v>
      </c>
      <c r="CY110" s="26"/>
      <c r="CZ110" s="30"/>
      <c r="DA110" s="31" t="str">
        <f>IF(Aanbod!D125&gt;"",IF(EXACT(BZ110,0),IF(EXACT(AK110,0),IF(EXACT(AE110, "pA"),AH110,IF(EXACT(AE110, "Gvg"),AH110,IF(EXACT(AE110, "Gvg-A"),AH110,IF(EXACT(AE110, "Gvg-B"),AH110,0)))),0),0)," ")</f>
        <v xml:space="preserve"> </v>
      </c>
      <c r="DB110" s="31" t="str">
        <f>IF(Aanbod!D125&gt;"",IF(EXACT(BZ110,0),IF(EXACT(AK110,0),IF(EXACT(AE110, "pA"),AF110,IF(EXACT(AE110, "Gvg"),AF110,IF(EXACT(AE110, "Gvg-A"),AF110,IF(EXACT(AE110, "Gvg-B"),AF110,0)))),0),0)," ")</f>
        <v xml:space="preserve"> </v>
      </c>
      <c r="DC110" s="31" t="str">
        <f>IF(Aanbod!D125&gt;"",IF($DA$203&gt;0,$CZ$1/$DA$203*DA110,0)," ")</f>
        <v xml:space="preserve"> </v>
      </c>
      <c r="DD110" s="29" t="str">
        <f>IF(Aanbod!D125&gt;"",IF(DB110&gt;0,DC110/DB110," ")," ")</f>
        <v xml:space="preserve"> </v>
      </c>
      <c r="DF110" s="26"/>
      <c r="DG110" s="30"/>
      <c r="DH110" s="31" t="str">
        <f>IF(Aanbod!D125&gt;"",IF(EXACT(BZ110,0),IF(EXACT(AK110,0),IF(EXACT(AE110, "pB"),AH110,IF(EXACT(AE110, "Gvg"),AH110,IF(EXACT(AE110, "Gvg-A"),AH110,IF(EXACT(AE110, "Gvg-B"),AH110,0)))),0),0)," ")</f>
        <v xml:space="preserve"> </v>
      </c>
      <c r="DI110" s="31" t="str">
        <f>IF(Aanbod!D125&gt;"",IF(EXACT(BZ110,0),IF(EXACT(AK110,0),IF(EXACT(AE110, "pB"),AF110,IF(EXACT(AE110, "Gvg"),AF110,IF(EXACT(AE110, "Gvg-A"),AF110,IF(EXACT(AE110, "Gvg-B"),AF110,0)))),0),0)," ")</f>
        <v xml:space="preserve"> </v>
      </c>
      <c r="DJ110" s="31" t="str">
        <f>IF(Aanbod!D125&gt;"",IF($DH$203&gt;0,$DG$1/$DH$203*DH110,0)," ")</f>
        <v xml:space="preserve"> </v>
      </c>
      <c r="DK110" s="29" t="str">
        <f>IF(Aanbod!D125&gt;"",IF(DI110&gt;0,DJ110/DI110," ")," ")</f>
        <v xml:space="preserve"> </v>
      </c>
      <c r="DM110" s="37" t="str">
        <f>IF(Aanbod!D125&gt;"",BX110-BZ110+CQ110+CW110+DC110+DJ110," ")</f>
        <v xml:space="preserve"> </v>
      </c>
      <c r="DN110" s="35" t="str">
        <f>IF(Aanbod!D125&gt;"",IF((DM110-AF110)&gt;0,(DM110-AF110),0)," ")</f>
        <v xml:space="preserve"> </v>
      </c>
      <c r="DO110" s="35" t="str">
        <f>IF(Aanbod!D125&gt;"",IF(DN110&gt;0,(Berekening!H110+BB110+CQ110)/DM110*DN110,0)," ")</f>
        <v xml:space="preserve"> </v>
      </c>
      <c r="DP110" s="35" t="str">
        <f>IF(Aanbod!D125&gt;"",IF(DN110&gt;0,(Berekening!N110+BH110+CW110)/DM110*DN110,0)," ")</f>
        <v xml:space="preserve"> </v>
      </c>
      <c r="DQ110" s="35" t="str">
        <f>IF(Aanbod!D125&gt;"",IF(DN110&gt;0,(Berekening!T110+BN110+DC110)/DM110*DN110,0)," ")</f>
        <v xml:space="preserve"> </v>
      </c>
      <c r="DR110" s="33" t="str">
        <f>IF(Aanbod!D125&gt;"",IF(DN110&gt;0,(Berekening!AA110+BU110+DJ110)/DM110*DN110,0)," ")</f>
        <v xml:space="preserve"> </v>
      </c>
      <c r="DS110" s="35"/>
      <c r="DT110" s="38" t="str">
        <f>IF(Aanbod!D125&gt;"",ROUND((DM110-DN110),2)," ")</f>
        <v xml:space="preserve"> </v>
      </c>
      <c r="DU110" s="38" t="str">
        <f>IF(Aanbod!D125&gt;"",IF(DT110=C110,0.01,DT110),"")</f>
        <v/>
      </c>
      <c r="DV110" s="39" t="str">
        <f>IF(Aanbod!D125&gt;"",RANK(DU110,$DU$2:$DU$201) + COUNTIF($DU$2:DU110,DU110) -1," ")</f>
        <v xml:space="preserve"> </v>
      </c>
      <c r="DW110" s="35" t="str">
        <f>IF(Aanbod!D125&gt;"",IF($DV$203&lt;0,IF(DV110&lt;=ABS($DV$203),0.01,0),IF(DV110&lt;=ABS($DV$203),-0.01,0))," ")</f>
        <v xml:space="preserve"> </v>
      </c>
      <c r="DX110" s="35"/>
      <c r="DY110" s="28" t="str">
        <f>IF(Aanbod!D125&gt;"",DT110+DW110," ")</f>
        <v xml:space="preserve"> </v>
      </c>
    </row>
    <row r="111" spans="1:129" x14ac:dyDescent="0.25">
      <c r="A111" s="26" t="str">
        <f>Aanbod!A126</f>
        <v/>
      </c>
      <c r="B111" s="27" t="str">
        <f>IF(Aanbod!D126&gt;"",IF(EXACT(Aanbod!F126, "Preferent"),Aanbod!E126*2,IF(EXACT(Aanbod!F126, "Concurrent"),Aanbod!E126,0))," ")</f>
        <v xml:space="preserve"> </v>
      </c>
      <c r="C111" s="28" t="str">
        <f>IF(Aanbod!E126&gt;0,Aanbod!E126," ")</f>
        <v xml:space="preserve"> </v>
      </c>
      <c r="D111" s="5"/>
      <c r="E111" s="5"/>
      <c r="F111" s="5" t="str">
        <f>IF(Aanbod!D126&gt;"",IF(EXACT(Aanbod!D126, "pA"),Berekening!B111,IF(EXACT(Aanbod!D126, "Gvg-A"),Berekening!B111,IF(EXACT(Aanbod!D126, "Gvg"),Berekening!B111,0)))," ")</f>
        <v xml:space="preserve"> </v>
      </c>
      <c r="G111" s="5" t="str">
        <f>IF(Aanbod!D126&gt;"",IF(EXACT(Aanbod!D126, "pA"),Aanbod!E126,IF(EXACT(Aanbod!D126, "Gvg-A"),Aanbod!E126,IF(EXACT(Aanbod!D126, "Gvg"),Aanbod!E126,0)))," ")</f>
        <v xml:space="preserve"> </v>
      </c>
      <c r="H111" s="5" t="str">
        <f>IF(Aanbod!D126&gt;"",IF($F$203&gt;0,$E$1/$F$203*F111,0)," ")</f>
        <v xml:space="preserve"> </v>
      </c>
      <c r="I111" s="29" t="str">
        <f>IF(Aanbod!D126&gt;"",IF(G111&gt;0,H111/G111," ")," ")</f>
        <v xml:space="preserve"> </v>
      </c>
      <c r="J111" s="5"/>
      <c r="K111" s="5"/>
      <c r="L111" s="5" t="str">
        <f>IF(Aanbod!D126&gt;"",IF(EXACT(Aanbod!D126, "pB"),Berekening!B111,IF(EXACT(Aanbod!D126, "Gvg-B"),Berekening!B111,IF(EXACT(Aanbod!D126, "Gvg"),Berekening!B111,0)))," ")</f>
        <v xml:space="preserve"> </v>
      </c>
      <c r="M111" s="5" t="str">
        <f>IF(Aanbod!D126&gt;"",IF(EXACT(Aanbod!D126, "pB"),Aanbod!E126,IF(EXACT(Aanbod!D126, "Gvg-B"),Aanbod!E126,IF(EXACT(Aanbod!D126, "Gvg"),Aanbod!E126,0)))," ")</f>
        <v xml:space="preserve"> </v>
      </c>
      <c r="N111" s="9" t="str">
        <f>IF(Aanbod!D126&gt;"",IF($L$203&gt;0,$K$1/$L$203*L111,0)," ")</f>
        <v xml:space="preserve"> </v>
      </c>
      <c r="O111" s="10" t="str">
        <f>IF(Aanbod!D126&gt;"",IF(M111&gt;0,N111/M111," ")," ")</f>
        <v xml:space="preserve"> </v>
      </c>
      <c r="P111" s="26"/>
      <c r="Q111" s="30"/>
      <c r="R111" s="31" t="str">
        <f>IF(Aanbod!D126&gt;"",IF(EXACT(Aanbod!D126, "pA"),Berekening!B111,IF(EXACT(Aanbod!D126, "Gvg"),Berekening!B111,IF(EXACT(Aanbod!D126, "Gvg-A"),Berekening!B111,IF(EXACT(Aanbod!D126, "Gvg-B"),Berekening!B111,0))))," ")</f>
        <v xml:space="preserve"> </v>
      </c>
      <c r="S111" s="31" t="str">
        <f>IF(Aanbod!D126&gt;"",IF(EXACT(Aanbod!D126, "pA"),Aanbod!E126,IF(EXACT(Aanbod!D126, "Gvg"),Aanbod!E126,IF(EXACT(Aanbod!D126, "Gvg-A"),Aanbod!E126,IF(EXACT(Aanbod!D126, "Gvg-B"),Aanbod!E126,0))))," ")</f>
        <v xml:space="preserve"> </v>
      </c>
      <c r="T111" s="31" t="str">
        <f>IF(Aanbod!D126&gt;"",IF($R$203&gt;0,$Q$1/$R$203*R111,0)," ")</f>
        <v xml:space="preserve"> </v>
      </c>
      <c r="U111" s="29" t="str">
        <f>IF(Aanbod!D126&gt;"",IF(S111&gt;0,T111/S111," ")," ")</f>
        <v xml:space="preserve"> </v>
      </c>
      <c r="W111" s="26"/>
      <c r="X111" s="30"/>
      <c r="Y111" s="31" t="str">
        <f>IF(Aanbod!D126&gt;"",IF(EXACT(Aanbod!D126, "pB"),Berekening!B111,IF(EXACT(Aanbod!D126, "Gvg"),Berekening!B111,IF(EXACT(Aanbod!D126, "Gvg-A"),Berekening!B111,IF(EXACT(Aanbod!D126, "Gvg-B"),Berekening!B111,0))))," ")</f>
        <v xml:space="preserve"> </v>
      </c>
      <c r="Z111" s="31" t="str">
        <f>IF(Aanbod!D126&gt;"",IF(EXACT(Aanbod!D126, "pB"),Aanbod!E126,IF(EXACT(Aanbod!D126, "Gvg"),Aanbod!E126,IF(EXACT(Aanbod!D126, "Gvg-A"),Aanbod!E126,IF(EXACT(Aanbod!D126, "Gvg-B"),Aanbod!E126,0))))," ")</f>
        <v xml:space="preserve"> </v>
      </c>
      <c r="AA111" s="31" t="str">
        <f>IF(Aanbod!D126&gt;"",IF($Y$203&gt;0,$X$1/$Y$203*Y111,0)," ")</f>
        <v xml:space="preserve"> </v>
      </c>
      <c r="AB111" s="29" t="str">
        <f>IF(Aanbod!D126&gt;"",IF(Z111&gt;0,AA111/Z111," ")," ")</f>
        <v xml:space="preserve"> </v>
      </c>
      <c r="AC111" s="32"/>
      <c r="AD111" s="26" t="str">
        <f>IF(Aanbod!D126&gt;"",ROW(AE111)-1," ")</f>
        <v xml:space="preserve"> </v>
      </c>
      <c r="AE111" t="str">
        <f>IF(Aanbod!D126&gt;"",Aanbod!D126," ")</f>
        <v xml:space="preserve"> </v>
      </c>
      <c r="AF111" s="9" t="str">
        <f>IF(Aanbod!D126&gt;"",Aanbod!E126," ")</f>
        <v xml:space="preserve"> </v>
      </c>
      <c r="AG111" t="str">
        <f>IF(Aanbod!D126&gt;"",Aanbod!F126," ")</f>
        <v xml:space="preserve"> </v>
      </c>
      <c r="AH111" s="33" t="str">
        <f>IF(Aanbod!D126&gt;"",Berekening!B111," ")</f>
        <v xml:space="preserve"> </v>
      </c>
      <c r="AI111" s="34" t="str">
        <f>IF(Aanbod!D126&gt;"",Berekening!H111+Berekening!N111+Berekening!T111+Berekening!AA111," ")</f>
        <v xml:space="preserve"> </v>
      </c>
      <c r="AJ111" s="35" t="str">
        <f>IF(Aanbod!D126&gt;"",IF((AI111-AF111)&gt;0,0,(AI111-AF111))," ")</f>
        <v xml:space="preserve"> </v>
      </c>
      <c r="AK111" s="35" t="str">
        <f>IF(Aanbod!D126&gt;"",IF((AI111-AF111)&gt;0,(AI111-AF111),0)," ")</f>
        <v xml:space="preserve"> </v>
      </c>
      <c r="AL111" s="35" t="str">
        <f>IF(Aanbod!D126&gt;"",IF(AK111&gt;0,Berekening!H111/AI111*AK111,0)," ")</f>
        <v xml:space="preserve"> </v>
      </c>
      <c r="AM111" s="35" t="str">
        <f>IF(Aanbod!D126&gt;"",IF(AK111&gt;0,Berekening!N111/AI111*AK111,0)," ")</f>
        <v xml:space="preserve"> </v>
      </c>
      <c r="AN111" s="35" t="str">
        <f>IF(Aanbod!D126&gt;"",IF(AK111&gt;0,Berekening!T111/AI111*AK111,0)," ")</f>
        <v xml:space="preserve"> </v>
      </c>
      <c r="AO111" s="33" t="str">
        <f>IF(Aanbod!D126&gt;"",IF(AK111&gt;0,Berekening!AA111/AI111*AK111,0)," ")</f>
        <v xml:space="preserve"> </v>
      </c>
      <c r="AX111" s="36"/>
      <c r="AY111" s="5"/>
      <c r="AZ111" s="5" t="str">
        <f>IF(Aanbod!D126&gt;"",IF(EXACT(AK111,0),IF(EXACT(Aanbod!D126, "pA"),Berekening!B111,IF(EXACT(Aanbod!D126, "Gvg-A"),Berekening!B111,IF(EXACT(Aanbod!D126, "Gvg"),Berekening!B111,0))),0)," ")</f>
        <v xml:space="preserve"> </v>
      </c>
      <c r="BA111" s="5" t="str">
        <f>IF(Aanbod!D126&gt;"",IF(EXACT(AK111,0),IF(EXACT(Aanbod!D126, "pA"),Aanbod!E126,IF(EXACT(Aanbod!D126, "Gvg-A"),Aanbod!E126,IF(EXACT(Aanbod!D126, "Gvg"),Aanbod!E126,0))),0)," ")</f>
        <v xml:space="preserve"> </v>
      </c>
      <c r="BB111" s="5" t="str">
        <f>IF(Aanbod!D126&gt;"",IF($AZ$203&gt;0,$AY$1/$AZ$203*AZ111,0)," ")</f>
        <v xml:space="preserve"> </v>
      </c>
      <c r="BC111" s="29" t="str">
        <f>IF(Aanbod!D126&gt;"",IF(BA111&gt;0,BB111/BA111," ")," ")</f>
        <v xml:space="preserve"> </v>
      </c>
      <c r="BD111" s="5"/>
      <c r="BE111" s="5"/>
      <c r="BF111" s="5" t="str">
        <f>IF(Aanbod!D126&gt;"",IF(EXACT(AK111,0),IF(EXACT(Aanbod!D126, "pB"),Berekening!B111,IF(EXACT(Aanbod!D126, "Gvg-B"),Berekening!B111,IF(EXACT(Aanbod!D126, "Gvg"),Berekening!B111,0))),0)," ")</f>
        <v xml:space="preserve"> </v>
      </c>
      <c r="BG111" s="5" t="str">
        <f>IF(Aanbod!D126&gt;"",IF(EXACT(AK111,0),IF(EXACT(Aanbod!D126, "pB"),Aanbod!E126,IF(EXACT(Aanbod!D126, "Gvg-B"),Aanbod!E126,IF(EXACT(Aanbod!D126, "Gvg"),Aanbod!E126,0))),0)," ")</f>
        <v xml:space="preserve"> </v>
      </c>
      <c r="BH111" s="9" t="str">
        <f>IF(Aanbod!D126&gt;"",IF($BF$203&gt;0,$BE$1/$BF$203*BF111,0)," ")</f>
        <v xml:space="preserve"> </v>
      </c>
      <c r="BI111" s="10" t="str">
        <f>IF(Aanbod!D126&gt;"",IF(BG111&gt;0,BH111/BG111," ")," ")</f>
        <v xml:space="preserve"> </v>
      </c>
      <c r="BJ111" s="26"/>
      <c r="BK111" s="30"/>
      <c r="BL111" s="31" t="str">
        <f>IF(Aanbod!D126&gt;"",IF(EXACT(AK111,0),IF(EXACT(Aanbod!D126, "pA"),Berekening!B111,IF(EXACT(Aanbod!D126, "Gvg"),Berekening!B111,IF(EXACT(Aanbod!D126, "Gvg-A"),Berekening!B111,IF(EXACT(Aanbod!D126, "Gvg-B"),Berekening!B111,0)))),0)," ")</f>
        <v xml:space="preserve"> </v>
      </c>
      <c r="BM111" s="31" t="str">
        <f>IF(Aanbod!D126&gt;"",IF(EXACT(AK111,0),IF(EXACT(Aanbod!D126, "pA"),Aanbod!E126,IF(EXACT(Aanbod!D126, "Gvg"),Aanbod!E126,IF(EXACT(Aanbod!D126, "Gvg-A"),Aanbod!E126,IF(EXACT(Aanbod!D126, "Gvg-B"),Aanbod!E126,0)))),0)," ")</f>
        <v xml:space="preserve"> </v>
      </c>
      <c r="BN111" s="31" t="str">
        <f>IF(Aanbod!D126&gt;"",IF($BL$203&gt;0,$BK$1/$BL$203*BL111,0)," ")</f>
        <v xml:space="preserve"> </v>
      </c>
      <c r="BO111" s="29" t="str">
        <f>IF(Aanbod!D126&gt;"",IF(BM111&gt;0,BN111/BM111," ")," ")</f>
        <v xml:space="preserve"> </v>
      </c>
      <c r="BQ111" s="26"/>
      <c r="BR111" s="30"/>
      <c r="BS111" s="31" t="str">
        <f>IF(Aanbod!D126&gt;"",IF(EXACT(AK111,0),IF(EXACT(Aanbod!D126, "pB"),Berekening!B111,IF(EXACT(Aanbod!D126, "Gvg"),Berekening!B111,IF(EXACT(Aanbod!D126, "Gvg-A"),Berekening!B111,IF(EXACT(Aanbod!D126, "Gvg-B"),Berekening!B111,0)))),0)," ")</f>
        <v xml:space="preserve"> </v>
      </c>
      <c r="BT111" s="31" t="str">
        <f>IF(Aanbod!D126&gt;"",IF(EXACT(AK111,0),IF(EXACT(Aanbod!D126, "pB"),Aanbod!E126,IF(EXACT(Aanbod!D126, "Gvg"),Aanbod!E126,IF(EXACT(Aanbod!D126, "Gvg-A"),Aanbod!E126,IF(EXACT(Aanbod!D126, "Gvg-B"),Aanbod!E126,0)))),0)," ")</f>
        <v xml:space="preserve"> </v>
      </c>
      <c r="BU111" s="31" t="str">
        <f>IF(Aanbod!D126&gt;"",IF($BS$203&gt;0,$BR$1/$BS$203*BS111,0)," ")</f>
        <v xml:space="preserve"> </v>
      </c>
      <c r="BV111" s="29" t="str">
        <f>IF(Aanbod!D126&gt;"",IF(BT111&gt;0,BU111/BT111," ")," ")</f>
        <v xml:space="preserve"> </v>
      </c>
      <c r="BX111" s="34" t="str">
        <f>IF(Aanbod!D126&gt;"",AI111-AK111+BB111+BH111+BN111+BU111," ")</f>
        <v xml:space="preserve"> </v>
      </c>
      <c r="BY111" s="35" t="str">
        <f>IF(Aanbod!D126&gt;"",IF((BX111-AF111)&gt;0,0,(BX111-AF111))," ")</f>
        <v xml:space="preserve"> </v>
      </c>
      <c r="BZ111" s="35" t="str">
        <f>IF(Aanbod!D126&gt;"",IF((BX111-AF111)&gt;0,(BX111-AF111),0)," ")</f>
        <v xml:space="preserve"> </v>
      </c>
      <c r="CA111" s="35" t="str">
        <f>IF(Aanbod!D126&gt;"",IF(BZ111&gt;0,(Berekening!H111+BB111)/BX111*BZ111,0)," ")</f>
        <v xml:space="preserve"> </v>
      </c>
      <c r="CB111" s="35" t="str">
        <f>IF(Aanbod!D126&gt;"",IF(BZ111&gt;0,(Berekening!N111+BH111)/BX111*BZ111,0)," ")</f>
        <v xml:space="preserve"> </v>
      </c>
      <c r="CC111" s="35" t="str">
        <f>IF(Aanbod!D126&gt;"",IF(BZ111&gt;0,(Berekening!T111+BN111)/BX111*BZ111,0)," ")</f>
        <v xml:space="preserve"> </v>
      </c>
      <c r="CD111" s="33" t="str">
        <f>IF(Aanbod!D126&gt;"",IF(BZ111&gt;0,Berekening!AA111/BX111*BZ111,0)," ")</f>
        <v xml:space="preserve"> </v>
      </c>
      <c r="CE111" s="35"/>
      <c r="CM111" s="36"/>
      <c r="CN111" s="5"/>
      <c r="CO111" s="5" t="str">
        <f>IF(Aanbod!D126&gt;"",IF(EXACT(BZ111,0),IF(EXACT(AK111,0),IF(EXACT(AE111, "pA"),AH111,IF(EXACT(AE111, "Gvg-A"),AH111,IF(EXACT(AE111, "Gvg"),AH111,0))),0),0)," ")</f>
        <v xml:space="preserve"> </v>
      </c>
      <c r="CP111" s="5" t="str">
        <f>IF(Aanbod!D126&gt;"",IF(EXACT(BZ111,0),IF(EXACT(AK111,0),IF(EXACT(AE111, "pA"),AF111,IF(EXACT(AE111, "Gvg-A"),AF111,IF(EXACT(AE111, "Gvg"),AF111,0))),0),0)," ")</f>
        <v xml:space="preserve"> </v>
      </c>
      <c r="CQ111" s="5" t="str">
        <f>IF(Aanbod!D126&gt;"",IF($CO$203&gt;0,$CN$1/$CO$203*CO111,0)," ")</f>
        <v xml:space="preserve"> </v>
      </c>
      <c r="CR111" s="29" t="str">
        <f>IF(Aanbod!D126&gt;"",IF(CP111&gt;0,CQ111/CP111," ")," ")</f>
        <v xml:space="preserve"> </v>
      </c>
      <c r="CS111" s="5"/>
      <c r="CT111" s="5"/>
      <c r="CU111" s="5" t="str">
        <f>IF(Aanbod!D126&gt;"",IF(EXACT(BZ111,0),IF(EXACT(AK111,0),IF(EXACT(AE111, "pB"),AH111,IF(EXACT(AE111, "Gvg-B"),AH111,IF(EXACT(AE111, "Gvg"),AH111,0))),0),0)," ")</f>
        <v xml:space="preserve"> </v>
      </c>
      <c r="CV111" s="5" t="str">
        <f>IF(Aanbod!D126&gt;"",IF(EXACT(BZ111,0),IF(EXACT(AK111,0),IF(EXACT(AE111, "pB"),AF111,IF(EXACT(AE111, "Gvg-B"),AF111,IF(EXACT(AE111, "Gvg"),AF111,0))),0),0)," ")</f>
        <v xml:space="preserve"> </v>
      </c>
      <c r="CW111" s="9" t="str">
        <f>IF(Aanbod!D126&gt;"",IF($CU$203&gt;0,$CT$1/$CU$203*CU111,0)," ")</f>
        <v xml:space="preserve"> </v>
      </c>
      <c r="CX111" s="10" t="str">
        <f>IF(Aanbod!D126&gt;"",IF(CV111&gt;0,CW111/CV111," ")," ")</f>
        <v xml:space="preserve"> </v>
      </c>
      <c r="CY111" s="26"/>
      <c r="CZ111" s="30"/>
      <c r="DA111" s="31" t="str">
        <f>IF(Aanbod!D126&gt;"",IF(EXACT(BZ111,0),IF(EXACT(AK111,0),IF(EXACT(AE111, "pA"),AH111,IF(EXACT(AE111, "Gvg"),AH111,IF(EXACT(AE111, "Gvg-A"),AH111,IF(EXACT(AE111, "Gvg-B"),AH111,0)))),0),0)," ")</f>
        <v xml:space="preserve"> </v>
      </c>
      <c r="DB111" s="31" t="str">
        <f>IF(Aanbod!D126&gt;"",IF(EXACT(BZ111,0),IF(EXACT(AK111,0),IF(EXACT(AE111, "pA"),AF111,IF(EXACT(AE111, "Gvg"),AF111,IF(EXACT(AE111, "Gvg-A"),AF111,IF(EXACT(AE111, "Gvg-B"),AF111,0)))),0),0)," ")</f>
        <v xml:space="preserve"> </v>
      </c>
      <c r="DC111" s="31" t="str">
        <f>IF(Aanbod!D126&gt;"",IF($DA$203&gt;0,$CZ$1/$DA$203*DA111,0)," ")</f>
        <v xml:space="preserve"> </v>
      </c>
      <c r="DD111" s="29" t="str">
        <f>IF(Aanbod!D126&gt;"",IF(DB111&gt;0,DC111/DB111," ")," ")</f>
        <v xml:space="preserve"> </v>
      </c>
      <c r="DF111" s="26"/>
      <c r="DG111" s="30"/>
      <c r="DH111" s="31" t="str">
        <f>IF(Aanbod!D126&gt;"",IF(EXACT(BZ111,0),IF(EXACT(AK111,0),IF(EXACT(AE111, "pB"),AH111,IF(EXACT(AE111, "Gvg"),AH111,IF(EXACT(AE111, "Gvg-A"),AH111,IF(EXACT(AE111, "Gvg-B"),AH111,0)))),0),0)," ")</f>
        <v xml:space="preserve"> </v>
      </c>
      <c r="DI111" s="31" t="str">
        <f>IF(Aanbod!D126&gt;"",IF(EXACT(BZ111,0),IF(EXACT(AK111,0),IF(EXACT(AE111, "pB"),AF111,IF(EXACT(AE111, "Gvg"),AF111,IF(EXACT(AE111, "Gvg-A"),AF111,IF(EXACT(AE111, "Gvg-B"),AF111,0)))),0),0)," ")</f>
        <v xml:space="preserve"> </v>
      </c>
      <c r="DJ111" s="31" t="str">
        <f>IF(Aanbod!D126&gt;"",IF($DH$203&gt;0,$DG$1/$DH$203*DH111,0)," ")</f>
        <v xml:space="preserve"> </v>
      </c>
      <c r="DK111" s="29" t="str">
        <f>IF(Aanbod!D126&gt;"",IF(DI111&gt;0,DJ111/DI111," ")," ")</f>
        <v xml:space="preserve"> </v>
      </c>
      <c r="DM111" s="37" t="str">
        <f>IF(Aanbod!D126&gt;"",BX111-BZ111+CQ111+CW111+DC111+DJ111," ")</f>
        <v xml:space="preserve"> </v>
      </c>
      <c r="DN111" s="35" t="str">
        <f>IF(Aanbod!D126&gt;"",IF((DM111-AF111)&gt;0,(DM111-AF111),0)," ")</f>
        <v xml:space="preserve"> </v>
      </c>
      <c r="DO111" s="35" t="str">
        <f>IF(Aanbod!D126&gt;"",IF(DN111&gt;0,(Berekening!H111+BB111+CQ111)/DM111*DN111,0)," ")</f>
        <v xml:space="preserve"> </v>
      </c>
      <c r="DP111" s="35" t="str">
        <f>IF(Aanbod!D126&gt;"",IF(DN111&gt;0,(Berekening!N111+BH111+CW111)/DM111*DN111,0)," ")</f>
        <v xml:space="preserve"> </v>
      </c>
      <c r="DQ111" s="35" t="str">
        <f>IF(Aanbod!D126&gt;"",IF(DN111&gt;0,(Berekening!T111+BN111+DC111)/DM111*DN111,0)," ")</f>
        <v xml:space="preserve"> </v>
      </c>
      <c r="DR111" s="33" t="str">
        <f>IF(Aanbod!D126&gt;"",IF(DN111&gt;0,(Berekening!AA111+BU111+DJ111)/DM111*DN111,0)," ")</f>
        <v xml:space="preserve"> </v>
      </c>
      <c r="DS111" s="35"/>
      <c r="DT111" s="38" t="str">
        <f>IF(Aanbod!D126&gt;"",ROUND((DM111-DN111),2)," ")</f>
        <v xml:space="preserve"> </v>
      </c>
      <c r="DU111" s="38" t="str">
        <f>IF(Aanbod!D126&gt;"",IF(DT111=C111,0.01,DT111),"")</f>
        <v/>
      </c>
      <c r="DV111" s="39" t="str">
        <f>IF(Aanbod!D126&gt;"",RANK(DU111,$DU$2:$DU$201) + COUNTIF($DU$2:DU111,DU111) -1," ")</f>
        <v xml:space="preserve"> </v>
      </c>
      <c r="DW111" s="35" t="str">
        <f>IF(Aanbod!D126&gt;"",IF($DV$203&lt;0,IF(DV111&lt;=ABS($DV$203),0.01,0),IF(DV111&lt;=ABS($DV$203),-0.01,0))," ")</f>
        <v xml:space="preserve"> </v>
      </c>
      <c r="DX111" s="35"/>
      <c r="DY111" s="28" t="str">
        <f>IF(Aanbod!D126&gt;"",DT111+DW111," ")</f>
        <v xml:space="preserve"> </v>
      </c>
    </row>
    <row r="112" spans="1:129" x14ac:dyDescent="0.25">
      <c r="A112" s="26" t="str">
        <f>Aanbod!A127</f>
        <v/>
      </c>
      <c r="B112" s="27" t="str">
        <f>IF(Aanbod!D127&gt;"",IF(EXACT(Aanbod!F127, "Preferent"),Aanbod!E127*2,IF(EXACT(Aanbod!F127, "Concurrent"),Aanbod!E127,0))," ")</f>
        <v xml:space="preserve"> </v>
      </c>
      <c r="C112" s="28" t="str">
        <f>IF(Aanbod!E127&gt;0,Aanbod!E127," ")</f>
        <v xml:space="preserve"> </v>
      </c>
      <c r="D112" s="5"/>
      <c r="E112" s="5"/>
      <c r="F112" s="5" t="str">
        <f>IF(Aanbod!D127&gt;"",IF(EXACT(Aanbod!D127, "pA"),Berekening!B112,IF(EXACT(Aanbod!D127, "Gvg-A"),Berekening!B112,IF(EXACT(Aanbod!D127, "Gvg"),Berekening!B112,0)))," ")</f>
        <v xml:space="preserve"> </v>
      </c>
      <c r="G112" s="5" t="str">
        <f>IF(Aanbod!D127&gt;"",IF(EXACT(Aanbod!D127, "pA"),Aanbod!E127,IF(EXACT(Aanbod!D127, "Gvg-A"),Aanbod!E127,IF(EXACT(Aanbod!D127, "Gvg"),Aanbod!E127,0)))," ")</f>
        <v xml:space="preserve"> </v>
      </c>
      <c r="H112" s="5" t="str">
        <f>IF(Aanbod!D127&gt;"",IF($F$203&gt;0,$E$1/$F$203*F112,0)," ")</f>
        <v xml:space="preserve"> </v>
      </c>
      <c r="I112" s="29" t="str">
        <f>IF(Aanbod!D127&gt;"",IF(G112&gt;0,H112/G112," ")," ")</f>
        <v xml:space="preserve"> </v>
      </c>
      <c r="J112" s="5"/>
      <c r="K112" s="5"/>
      <c r="L112" s="5" t="str">
        <f>IF(Aanbod!D127&gt;"",IF(EXACT(Aanbod!D127, "pB"),Berekening!B112,IF(EXACT(Aanbod!D127, "Gvg-B"),Berekening!B112,IF(EXACT(Aanbod!D127, "Gvg"),Berekening!B112,0)))," ")</f>
        <v xml:space="preserve"> </v>
      </c>
      <c r="M112" s="5" t="str">
        <f>IF(Aanbod!D127&gt;"",IF(EXACT(Aanbod!D127, "pB"),Aanbod!E127,IF(EXACT(Aanbod!D127, "Gvg-B"),Aanbod!E127,IF(EXACT(Aanbod!D127, "Gvg"),Aanbod!E127,0)))," ")</f>
        <v xml:space="preserve"> </v>
      </c>
      <c r="N112" s="9" t="str">
        <f>IF(Aanbod!D127&gt;"",IF($L$203&gt;0,$K$1/$L$203*L112,0)," ")</f>
        <v xml:space="preserve"> </v>
      </c>
      <c r="O112" s="10" t="str">
        <f>IF(Aanbod!D127&gt;"",IF(M112&gt;0,N112/M112," ")," ")</f>
        <v xml:space="preserve"> </v>
      </c>
      <c r="P112" s="26"/>
      <c r="Q112" s="30"/>
      <c r="R112" s="31" t="str">
        <f>IF(Aanbod!D127&gt;"",IF(EXACT(Aanbod!D127, "pA"),Berekening!B112,IF(EXACT(Aanbod!D127, "Gvg"),Berekening!B112,IF(EXACT(Aanbod!D127, "Gvg-A"),Berekening!B112,IF(EXACT(Aanbod!D127, "Gvg-B"),Berekening!B112,0))))," ")</f>
        <v xml:space="preserve"> </v>
      </c>
      <c r="S112" s="31" t="str">
        <f>IF(Aanbod!D127&gt;"",IF(EXACT(Aanbod!D127, "pA"),Aanbod!E127,IF(EXACT(Aanbod!D127, "Gvg"),Aanbod!E127,IF(EXACT(Aanbod!D127, "Gvg-A"),Aanbod!E127,IF(EXACT(Aanbod!D127, "Gvg-B"),Aanbod!E127,0))))," ")</f>
        <v xml:space="preserve"> </v>
      </c>
      <c r="T112" s="31" t="str">
        <f>IF(Aanbod!D127&gt;"",IF($R$203&gt;0,$Q$1/$R$203*R112,0)," ")</f>
        <v xml:space="preserve"> </v>
      </c>
      <c r="U112" s="29" t="str">
        <f>IF(Aanbod!D127&gt;"",IF(S112&gt;0,T112/S112," ")," ")</f>
        <v xml:space="preserve"> </v>
      </c>
      <c r="W112" s="26"/>
      <c r="X112" s="30"/>
      <c r="Y112" s="31" t="str">
        <f>IF(Aanbod!D127&gt;"",IF(EXACT(Aanbod!D127, "pB"),Berekening!B112,IF(EXACT(Aanbod!D127, "Gvg"),Berekening!B112,IF(EXACT(Aanbod!D127, "Gvg-A"),Berekening!B112,IF(EXACT(Aanbod!D127, "Gvg-B"),Berekening!B112,0))))," ")</f>
        <v xml:space="preserve"> </v>
      </c>
      <c r="Z112" s="31" t="str">
        <f>IF(Aanbod!D127&gt;"",IF(EXACT(Aanbod!D127, "pB"),Aanbod!E127,IF(EXACT(Aanbod!D127, "Gvg"),Aanbod!E127,IF(EXACT(Aanbod!D127, "Gvg-A"),Aanbod!E127,IF(EXACT(Aanbod!D127, "Gvg-B"),Aanbod!E127,0))))," ")</f>
        <v xml:space="preserve"> </v>
      </c>
      <c r="AA112" s="31" t="str">
        <f>IF(Aanbod!D127&gt;"",IF($Y$203&gt;0,$X$1/$Y$203*Y112,0)," ")</f>
        <v xml:space="preserve"> </v>
      </c>
      <c r="AB112" s="29" t="str">
        <f>IF(Aanbod!D127&gt;"",IF(Z112&gt;0,AA112/Z112," ")," ")</f>
        <v xml:space="preserve"> </v>
      </c>
      <c r="AC112" s="32"/>
      <c r="AD112" s="26" t="str">
        <f>IF(Aanbod!D127&gt;"",ROW(AE112)-1," ")</f>
        <v xml:space="preserve"> </v>
      </c>
      <c r="AE112" t="str">
        <f>IF(Aanbod!D127&gt;"",Aanbod!D127," ")</f>
        <v xml:space="preserve"> </v>
      </c>
      <c r="AF112" s="9" t="str">
        <f>IF(Aanbod!D127&gt;"",Aanbod!E127," ")</f>
        <v xml:space="preserve"> </v>
      </c>
      <c r="AG112" t="str">
        <f>IF(Aanbod!D127&gt;"",Aanbod!F127," ")</f>
        <v xml:space="preserve"> </v>
      </c>
      <c r="AH112" s="33" t="str">
        <f>IF(Aanbod!D127&gt;"",Berekening!B112," ")</f>
        <v xml:space="preserve"> </v>
      </c>
      <c r="AI112" s="34" t="str">
        <f>IF(Aanbod!D127&gt;"",Berekening!H112+Berekening!N112+Berekening!T112+Berekening!AA112," ")</f>
        <v xml:space="preserve"> </v>
      </c>
      <c r="AJ112" s="35" t="str">
        <f>IF(Aanbod!D127&gt;"",IF((AI112-AF112)&gt;0,0,(AI112-AF112))," ")</f>
        <v xml:space="preserve"> </v>
      </c>
      <c r="AK112" s="35" t="str">
        <f>IF(Aanbod!D127&gt;"",IF((AI112-AF112)&gt;0,(AI112-AF112),0)," ")</f>
        <v xml:space="preserve"> </v>
      </c>
      <c r="AL112" s="35" t="str">
        <f>IF(Aanbod!D127&gt;"",IF(AK112&gt;0,Berekening!H112/AI112*AK112,0)," ")</f>
        <v xml:space="preserve"> </v>
      </c>
      <c r="AM112" s="35" t="str">
        <f>IF(Aanbod!D127&gt;"",IF(AK112&gt;0,Berekening!N112/AI112*AK112,0)," ")</f>
        <v xml:space="preserve"> </v>
      </c>
      <c r="AN112" s="35" t="str">
        <f>IF(Aanbod!D127&gt;"",IF(AK112&gt;0,Berekening!T112/AI112*AK112,0)," ")</f>
        <v xml:space="preserve"> </v>
      </c>
      <c r="AO112" s="33" t="str">
        <f>IF(Aanbod!D127&gt;"",IF(AK112&gt;0,Berekening!AA112/AI112*AK112,0)," ")</f>
        <v xml:space="preserve"> </v>
      </c>
      <c r="AX112" s="36"/>
      <c r="AY112" s="5"/>
      <c r="AZ112" s="5" t="str">
        <f>IF(Aanbod!D127&gt;"",IF(EXACT(AK112,0),IF(EXACT(Aanbod!D127, "pA"),Berekening!B112,IF(EXACT(Aanbod!D127, "Gvg-A"),Berekening!B112,IF(EXACT(Aanbod!D127, "Gvg"),Berekening!B112,0))),0)," ")</f>
        <v xml:space="preserve"> </v>
      </c>
      <c r="BA112" s="5" t="str">
        <f>IF(Aanbod!D127&gt;"",IF(EXACT(AK112,0),IF(EXACT(Aanbod!D127, "pA"),Aanbod!E127,IF(EXACT(Aanbod!D127, "Gvg-A"),Aanbod!E127,IF(EXACT(Aanbod!D127, "Gvg"),Aanbod!E127,0))),0)," ")</f>
        <v xml:space="preserve"> </v>
      </c>
      <c r="BB112" s="5" t="str">
        <f>IF(Aanbod!D127&gt;"",IF($AZ$203&gt;0,$AY$1/$AZ$203*AZ112,0)," ")</f>
        <v xml:space="preserve"> </v>
      </c>
      <c r="BC112" s="29" t="str">
        <f>IF(Aanbod!D127&gt;"",IF(BA112&gt;0,BB112/BA112," ")," ")</f>
        <v xml:space="preserve"> </v>
      </c>
      <c r="BD112" s="5"/>
      <c r="BE112" s="5"/>
      <c r="BF112" s="5" t="str">
        <f>IF(Aanbod!D127&gt;"",IF(EXACT(AK112,0),IF(EXACT(Aanbod!D127, "pB"),Berekening!B112,IF(EXACT(Aanbod!D127, "Gvg-B"),Berekening!B112,IF(EXACT(Aanbod!D127, "Gvg"),Berekening!B112,0))),0)," ")</f>
        <v xml:space="preserve"> </v>
      </c>
      <c r="BG112" s="5" t="str">
        <f>IF(Aanbod!D127&gt;"",IF(EXACT(AK112,0),IF(EXACT(Aanbod!D127, "pB"),Aanbod!E127,IF(EXACT(Aanbod!D127, "Gvg-B"),Aanbod!E127,IF(EXACT(Aanbod!D127, "Gvg"),Aanbod!E127,0))),0)," ")</f>
        <v xml:space="preserve"> </v>
      </c>
      <c r="BH112" s="9" t="str">
        <f>IF(Aanbod!D127&gt;"",IF($BF$203&gt;0,$BE$1/$BF$203*BF112,0)," ")</f>
        <v xml:space="preserve"> </v>
      </c>
      <c r="BI112" s="10" t="str">
        <f>IF(Aanbod!D127&gt;"",IF(BG112&gt;0,BH112/BG112," ")," ")</f>
        <v xml:space="preserve"> </v>
      </c>
      <c r="BJ112" s="26"/>
      <c r="BK112" s="30"/>
      <c r="BL112" s="31" t="str">
        <f>IF(Aanbod!D127&gt;"",IF(EXACT(AK112,0),IF(EXACT(Aanbod!D127, "pA"),Berekening!B112,IF(EXACT(Aanbod!D127, "Gvg"),Berekening!B112,IF(EXACT(Aanbod!D127, "Gvg-A"),Berekening!B112,IF(EXACT(Aanbod!D127, "Gvg-B"),Berekening!B112,0)))),0)," ")</f>
        <v xml:space="preserve"> </v>
      </c>
      <c r="BM112" s="31" t="str">
        <f>IF(Aanbod!D127&gt;"",IF(EXACT(AK112,0),IF(EXACT(Aanbod!D127, "pA"),Aanbod!E127,IF(EXACT(Aanbod!D127, "Gvg"),Aanbod!E127,IF(EXACT(Aanbod!D127, "Gvg-A"),Aanbod!E127,IF(EXACT(Aanbod!D127, "Gvg-B"),Aanbod!E127,0)))),0)," ")</f>
        <v xml:space="preserve"> </v>
      </c>
      <c r="BN112" s="31" t="str">
        <f>IF(Aanbod!D127&gt;"",IF($BL$203&gt;0,$BK$1/$BL$203*BL112,0)," ")</f>
        <v xml:space="preserve"> </v>
      </c>
      <c r="BO112" s="29" t="str">
        <f>IF(Aanbod!D127&gt;"",IF(BM112&gt;0,BN112/BM112," ")," ")</f>
        <v xml:space="preserve"> </v>
      </c>
      <c r="BQ112" s="26"/>
      <c r="BR112" s="30"/>
      <c r="BS112" s="31" t="str">
        <f>IF(Aanbod!D127&gt;"",IF(EXACT(AK112,0),IF(EXACT(Aanbod!D127, "pB"),Berekening!B112,IF(EXACT(Aanbod!D127, "Gvg"),Berekening!B112,IF(EXACT(Aanbod!D127, "Gvg-A"),Berekening!B112,IF(EXACT(Aanbod!D127, "Gvg-B"),Berekening!B112,0)))),0)," ")</f>
        <v xml:space="preserve"> </v>
      </c>
      <c r="BT112" s="31" t="str">
        <f>IF(Aanbod!D127&gt;"",IF(EXACT(AK112,0),IF(EXACT(Aanbod!D127, "pB"),Aanbod!E127,IF(EXACT(Aanbod!D127, "Gvg"),Aanbod!E127,IF(EXACT(Aanbod!D127, "Gvg-A"),Aanbod!E127,IF(EXACT(Aanbod!D127, "Gvg-B"),Aanbod!E127,0)))),0)," ")</f>
        <v xml:space="preserve"> </v>
      </c>
      <c r="BU112" s="31" t="str">
        <f>IF(Aanbod!D127&gt;"",IF($BS$203&gt;0,$BR$1/$BS$203*BS112,0)," ")</f>
        <v xml:space="preserve"> </v>
      </c>
      <c r="BV112" s="29" t="str">
        <f>IF(Aanbod!D127&gt;"",IF(BT112&gt;0,BU112/BT112," ")," ")</f>
        <v xml:space="preserve"> </v>
      </c>
      <c r="BX112" s="34" t="str">
        <f>IF(Aanbod!D127&gt;"",AI112-AK112+BB112+BH112+BN112+BU112," ")</f>
        <v xml:space="preserve"> </v>
      </c>
      <c r="BY112" s="35" t="str">
        <f>IF(Aanbod!D127&gt;"",IF((BX112-AF112)&gt;0,0,(BX112-AF112))," ")</f>
        <v xml:space="preserve"> </v>
      </c>
      <c r="BZ112" s="35" t="str">
        <f>IF(Aanbod!D127&gt;"",IF((BX112-AF112)&gt;0,(BX112-AF112),0)," ")</f>
        <v xml:space="preserve"> </v>
      </c>
      <c r="CA112" s="35" t="str">
        <f>IF(Aanbod!D127&gt;"",IF(BZ112&gt;0,(Berekening!H112+BB112)/BX112*BZ112,0)," ")</f>
        <v xml:space="preserve"> </v>
      </c>
      <c r="CB112" s="35" t="str">
        <f>IF(Aanbod!D127&gt;"",IF(BZ112&gt;0,(Berekening!N112+BH112)/BX112*BZ112,0)," ")</f>
        <v xml:space="preserve"> </v>
      </c>
      <c r="CC112" s="35" t="str">
        <f>IF(Aanbod!D127&gt;"",IF(BZ112&gt;0,(Berekening!T112+BN112)/BX112*BZ112,0)," ")</f>
        <v xml:space="preserve"> </v>
      </c>
      <c r="CD112" s="33" t="str">
        <f>IF(Aanbod!D127&gt;"",IF(BZ112&gt;0,Berekening!AA112/BX112*BZ112,0)," ")</f>
        <v xml:space="preserve"> </v>
      </c>
      <c r="CE112" s="35"/>
      <c r="CM112" s="36"/>
      <c r="CN112" s="5"/>
      <c r="CO112" s="5" t="str">
        <f>IF(Aanbod!D127&gt;"",IF(EXACT(BZ112,0),IF(EXACT(AK112,0),IF(EXACT(AE112, "pA"),AH112,IF(EXACT(AE112, "Gvg-A"),AH112,IF(EXACT(AE112, "Gvg"),AH112,0))),0),0)," ")</f>
        <v xml:space="preserve"> </v>
      </c>
      <c r="CP112" s="5" t="str">
        <f>IF(Aanbod!D127&gt;"",IF(EXACT(BZ112,0),IF(EXACT(AK112,0),IF(EXACT(AE112, "pA"),AF112,IF(EXACT(AE112, "Gvg-A"),AF112,IF(EXACT(AE112, "Gvg"),AF112,0))),0),0)," ")</f>
        <v xml:space="preserve"> </v>
      </c>
      <c r="CQ112" s="5" t="str">
        <f>IF(Aanbod!D127&gt;"",IF($CO$203&gt;0,$CN$1/$CO$203*CO112,0)," ")</f>
        <v xml:space="preserve"> </v>
      </c>
      <c r="CR112" s="29" t="str">
        <f>IF(Aanbod!D127&gt;"",IF(CP112&gt;0,CQ112/CP112," ")," ")</f>
        <v xml:space="preserve"> </v>
      </c>
      <c r="CS112" s="5"/>
      <c r="CT112" s="5"/>
      <c r="CU112" s="5" t="str">
        <f>IF(Aanbod!D127&gt;"",IF(EXACT(BZ112,0),IF(EXACT(AK112,0),IF(EXACT(AE112, "pB"),AH112,IF(EXACT(AE112, "Gvg-B"),AH112,IF(EXACT(AE112, "Gvg"),AH112,0))),0),0)," ")</f>
        <v xml:space="preserve"> </v>
      </c>
      <c r="CV112" s="5" t="str">
        <f>IF(Aanbod!D127&gt;"",IF(EXACT(BZ112,0),IF(EXACT(AK112,0),IF(EXACT(AE112, "pB"),AF112,IF(EXACT(AE112, "Gvg-B"),AF112,IF(EXACT(AE112, "Gvg"),AF112,0))),0),0)," ")</f>
        <v xml:space="preserve"> </v>
      </c>
      <c r="CW112" s="9" t="str">
        <f>IF(Aanbod!D127&gt;"",IF($CU$203&gt;0,$CT$1/$CU$203*CU112,0)," ")</f>
        <v xml:space="preserve"> </v>
      </c>
      <c r="CX112" s="10" t="str">
        <f>IF(Aanbod!D127&gt;"",IF(CV112&gt;0,CW112/CV112," ")," ")</f>
        <v xml:space="preserve"> </v>
      </c>
      <c r="CY112" s="26"/>
      <c r="CZ112" s="30"/>
      <c r="DA112" s="31" t="str">
        <f>IF(Aanbod!D127&gt;"",IF(EXACT(BZ112,0),IF(EXACT(AK112,0),IF(EXACT(AE112, "pA"),AH112,IF(EXACT(AE112, "Gvg"),AH112,IF(EXACT(AE112, "Gvg-A"),AH112,IF(EXACT(AE112, "Gvg-B"),AH112,0)))),0),0)," ")</f>
        <v xml:space="preserve"> </v>
      </c>
      <c r="DB112" s="31" t="str">
        <f>IF(Aanbod!D127&gt;"",IF(EXACT(BZ112,0),IF(EXACT(AK112,0),IF(EXACT(AE112, "pA"),AF112,IF(EXACT(AE112, "Gvg"),AF112,IF(EXACT(AE112, "Gvg-A"),AF112,IF(EXACT(AE112, "Gvg-B"),AF112,0)))),0),0)," ")</f>
        <v xml:space="preserve"> </v>
      </c>
      <c r="DC112" s="31" t="str">
        <f>IF(Aanbod!D127&gt;"",IF($DA$203&gt;0,$CZ$1/$DA$203*DA112,0)," ")</f>
        <v xml:space="preserve"> </v>
      </c>
      <c r="DD112" s="29" t="str">
        <f>IF(Aanbod!D127&gt;"",IF(DB112&gt;0,DC112/DB112," ")," ")</f>
        <v xml:space="preserve"> </v>
      </c>
      <c r="DF112" s="26"/>
      <c r="DG112" s="30"/>
      <c r="DH112" s="31" t="str">
        <f>IF(Aanbod!D127&gt;"",IF(EXACT(BZ112,0),IF(EXACT(AK112,0),IF(EXACT(AE112, "pB"),AH112,IF(EXACT(AE112, "Gvg"),AH112,IF(EXACT(AE112, "Gvg-A"),AH112,IF(EXACT(AE112, "Gvg-B"),AH112,0)))),0),0)," ")</f>
        <v xml:space="preserve"> </v>
      </c>
      <c r="DI112" s="31" t="str">
        <f>IF(Aanbod!D127&gt;"",IF(EXACT(BZ112,0),IF(EXACT(AK112,0),IF(EXACT(AE112, "pB"),AF112,IF(EXACT(AE112, "Gvg"),AF112,IF(EXACT(AE112, "Gvg-A"),AF112,IF(EXACT(AE112, "Gvg-B"),AF112,0)))),0),0)," ")</f>
        <v xml:space="preserve"> </v>
      </c>
      <c r="DJ112" s="31" t="str">
        <f>IF(Aanbod!D127&gt;"",IF($DH$203&gt;0,$DG$1/$DH$203*DH112,0)," ")</f>
        <v xml:space="preserve"> </v>
      </c>
      <c r="DK112" s="29" t="str">
        <f>IF(Aanbod!D127&gt;"",IF(DI112&gt;0,DJ112/DI112," ")," ")</f>
        <v xml:space="preserve"> </v>
      </c>
      <c r="DM112" s="37" t="str">
        <f>IF(Aanbod!D127&gt;"",BX112-BZ112+CQ112+CW112+DC112+DJ112," ")</f>
        <v xml:space="preserve"> </v>
      </c>
      <c r="DN112" s="35" t="str">
        <f>IF(Aanbod!D127&gt;"",IF((DM112-AF112)&gt;0,(DM112-AF112),0)," ")</f>
        <v xml:space="preserve"> </v>
      </c>
      <c r="DO112" s="35" t="str">
        <f>IF(Aanbod!D127&gt;"",IF(DN112&gt;0,(Berekening!H112+BB112+CQ112)/DM112*DN112,0)," ")</f>
        <v xml:space="preserve"> </v>
      </c>
      <c r="DP112" s="35" t="str">
        <f>IF(Aanbod!D127&gt;"",IF(DN112&gt;0,(Berekening!N112+BH112+CW112)/DM112*DN112,0)," ")</f>
        <v xml:space="preserve"> </v>
      </c>
      <c r="DQ112" s="35" t="str">
        <f>IF(Aanbod!D127&gt;"",IF(DN112&gt;0,(Berekening!T112+BN112+DC112)/DM112*DN112,0)," ")</f>
        <v xml:space="preserve"> </v>
      </c>
      <c r="DR112" s="33" t="str">
        <f>IF(Aanbod!D127&gt;"",IF(DN112&gt;0,(Berekening!AA112+BU112+DJ112)/DM112*DN112,0)," ")</f>
        <v xml:space="preserve"> </v>
      </c>
      <c r="DS112" s="35"/>
      <c r="DT112" s="38" t="str">
        <f>IF(Aanbod!D127&gt;"",ROUND((DM112-DN112),2)," ")</f>
        <v xml:space="preserve"> </v>
      </c>
      <c r="DU112" s="38" t="str">
        <f>IF(Aanbod!D127&gt;"",IF(DT112=C112,0.01,DT112),"")</f>
        <v/>
      </c>
      <c r="DV112" s="39" t="str">
        <f>IF(Aanbod!D127&gt;"",RANK(DU112,$DU$2:$DU$201) + COUNTIF($DU$2:DU112,DU112) -1," ")</f>
        <v xml:space="preserve"> </v>
      </c>
      <c r="DW112" s="35" t="str">
        <f>IF(Aanbod!D127&gt;"",IF($DV$203&lt;0,IF(DV112&lt;=ABS($DV$203),0.01,0),IF(DV112&lt;=ABS($DV$203),-0.01,0))," ")</f>
        <v xml:space="preserve"> </v>
      </c>
      <c r="DX112" s="35"/>
      <c r="DY112" s="28" t="str">
        <f>IF(Aanbod!D127&gt;"",DT112+DW112," ")</f>
        <v xml:space="preserve"> </v>
      </c>
    </row>
    <row r="113" spans="1:129" x14ac:dyDescent="0.25">
      <c r="A113" s="26" t="str">
        <f>Aanbod!A128</f>
        <v/>
      </c>
      <c r="B113" s="27" t="str">
        <f>IF(Aanbod!D128&gt;"",IF(EXACT(Aanbod!F128, "Preferent"),Aanbod!E128*2,IF(EXACT(Aanbod!F128, "Concurrent"),Aanbod!E128,0))," ")</f>
        <v xml:space="preserve"> </v>
      </c>
      <c r="C113" s="28" t="str">
        <f>IF(Aanbod!E128&gt;0,Aanbod!E128," ")</f>
        <v xml:space="preserve"> </v>
      </c>
      <c r="D113" s="5"/>
      <c r="E113" s="5"/>
      <c r="F113" s="5" t="str">
        <f>IF(Aanbod!D128&gt;"",IF(EXACT(Aanbod!D128, "pA"),Berekening!B113,IF(EXACT(Aanbod!D128, "Gvg-A"),Berekening!B113,IF(EXACT(Aanbod!D128, "Gvg"),Berekening!B113,0)))," ")</f>
        <v xml:space="preserve"> </v>
      </c>
      <c r="G113" s="5" t="str">
        <f>IF(Aanbod!D128&gt;"",IF(EXACT(Aanbod!D128, "pA"),Aanbod!E128,IF(EXACT(Aanbod!D128, "Gvg-A"),Aanbod!E128,IF(EXACT(Aanbod!D128, "Gvg"),Aanbod!E128,0)))," ")</f>
        <v xml:space="preserve"> </v>
      </c>
      <c r="H113" s="5" t="str">
        <f>IF(Aanbod!D128&gt;"",IF($F$203&gt;0,$E$1/$F$203*F113,0)," ")</f>
        <v xml:space="preserve"> </v>
      </c>
      <c r="I113" s="29" t="str">
        <f>IF(Aanbod!D128&gt;"",IF(G113&gt;0,H113/G113," ")," ")</f>
        <v xml:space="preserve"> </v>
      </c>
      <c r="J113" s="5"/>
      <c r="K113" s="5"/>
      <c r="L113" s="5" t="str">
        <f>IF(Aanbod!D128&gt;"",IF(EXACT(Aanbod!D128, "pB"),Berekening!B113,IF(EXACT(Aanbod!D128, "Gvg-B"),Berekening!B113,IF(EXACT(Aanbod!D128, "Gvg"),Berekening!B113,0)))," ")</f>
        <v xml:space="preserve"> </v>
      </c>
      <c r="M113" s="5" t="str">
        <f>IF(Aanbod!D128&gt;"",IF(EXACT(Aanbod!D128, "pB"),Aanbod!E128,IF(EXACT(Aanbod!D128, "Gvg-B"),Aanbod!E128,IF(EXACT(Aanbod!D128, "Gvg"),Aanbod!E128,0)))," ")</f>
        <v xml:space="preserve"> </v>
      </c>
      <c r="N113" s="9" t="str">
        <f>IF(Aanbod!D128&gt;"",IF($L$203&gt;0,$K$1/$L$203*L113,0)," ")</f>
        <v xml:space="preserve"> </v>
      </c>
      <c r="O113" s="10" t="str">
        <f>IF(Aanbod!D128&gt;"",IF(M113&gt;0,N113/M113," ")," ")</f>
        <v xml:space="preserve"> </v>
      </c>
      <c r="P113" s="26"/>
      <c r="Q113" s="30"/>
      <c r="R113" s="31" t="str">
        <f>IF(Aanbod!D128&gt;"",IF(EXACT(Aanbod!D128, "pA"),Berekening!B113,IF(EXACT(Aanbod!D128, "Gvg"),Berekening!B113,IF(EXACT(Aanbod!D128, "Gvg-A"),Berekening!B113,IF(EXACT(Aanbod!D128, "Gvg-B"),Berekening!B113,0))))," ")</f>
        <v xml:space="preserve"> </v>
      </c>
      <c r="S113" s="31" t="str">
        <f>IF(Aanbod!D128&gt;"",IF(EXACT(Aanbod!D128, "pA"),Aanbod!E128,IF(EXACT(Aanbod!D128, "Gvg"),Aanbod!E128,IF(EXACT(Aanbod!D128, "Gvg-A"),Aanbod!E128,IF(EXACT(Aanbod!D128, "Gvg-B"),Aanbod!E128,0))))," ")</f>
        <v xml:space="preserve"> </v>
      </c>
      <c r="T113" s="31" t="str">
        <f>IF(Aanbod!D128&gt;"",IF($R$203&gt;0,$Q$1/$R$203*R113,0)," ")</f>
        <v xml:space="preserve"> </v>
      </c>
      <c r="U113" s="29" t="str">
        <f>IF(Aanbod!D128&gt;"",IF(S113&gt;0,T113/S113," ")," ")</f>
        <v xml:space="preserve"> </v>
      </c>
      <c r="W113" s="26"/>
      <c r="X113" s="30"/>
      <c r="Y113" s="31" t="str">
        <f>IF(Aanbod!D128&gt;"",IF(EXACT(Aanbod!D128, "pB"),Berekening!B113,IF(EXACT(Aanbod!D128, "Gvg"),Berekening!B113,IF(EXACT(Aanbod!D128, "Gvg-A"),Berekening!B113,IF(EXACT(Aanbod!D128, "Gvg-B"),Berekening!B113,0))))," ")</f>
        <v xml:space="preserve"> </v>
      </c>
      <c r="Z113" s="31" t="str">
        <f>IF(Aanbod!D128&gt;"",IF(EXACT(Aanbod!D128, "pB"),Aanbod!E128,IF(EXACT(Aanbod!D128, "Gvg"),Aanbod!E128,IF(EXACT(Aanbod!D128, "Gvg-A"),Aanbod!E128,IF(EXACT(Aanbod!D128, "Gvg-B"),Aanbod!E128,0))))," ")</f>
        <v xml:space="preserve"> </v>
      </c>
      <c r="AA113" s="31" t="str">
        <f>IF(Aanbod!D128&gt;"",IF($Y$203&gt;0,$X$1/$Y$203*Y113,0)," ")</f>
        <v xml:space="preserve"> </v>
      </c>
      <c r="AB113" s="29" t="str">
        <f>IF(Aanbod!D128&gt;"",IF(Z113&gt;0,AA113/Z113," ")," ")</f>
        <v xml:space="preserve"> </v>
      </c>
      <c r="AC113" s="32"/>
      <c r="AD113" s="26" t="str">
        <f>IF(Aanbod!D128&gt;"",ROW(AE113)-1," ")</f>
        <v xml:space="preserve"> </v>
      </c>
      <c r="AE113" t="str">
        <f>IF(Aanbod!D128&gt;"",Aanbod!D128," ")</f>
        <v xml:space="preserve"> </v>
      </c>
      <c r="AF113" s="9" t="str">
        <f>IF(Aanbod!D128&gt;"",Aanbod!E128," ")</f>
        <v xml:space="preserve"> </v>
      </c>
      <c r="AG113" t="str">
        <f>IF(Aanbod!D128&gt;"",Aanbod!F128," ")</f>
        <v xml:space="preserve"> </v>
      </c>
      <c r="AH113" s="33" t="str">
        <f>IF(Aanbod!D128&gt;"",Berekening!B113," ")</f>
        <v xml:space="preserve"> </v>
      </c>
      <c r="AI113" s="34" t="str">
        <f>IF(Aanbod!D128&gt;"",Berekening!H113+Berekening!N113+Berekening!T113+Berekening!AA113," ")</f>
        <v xml:space="preserve"> </v>
      </c>
      <c r="AJ113" s="35" t="str">
        <f>IF(Aanbod!D128&gt;"",IF((AI113-AF113)&gt;0,0,(AI113-AF113))," ")</f>
        <v xml:space="preserve"> </v>
      </c>
      <c r="AK113" s="35" t="str">
        <f>IF(Aanbod!D128&gt;"",IF((AI113-AF113)&gt;0,(AI113-AF113),0)," ")</f>
        <v xml:space="preserve"> </v>
      </c>
      <c r="AL113" s="35" t="str">
        <f>IF(Aanbod!D128&gt;"",IF(AK113&gt;0,Berekening!H113/AI113*AK113,0)," ")</f>
        <v xml:space="preserve"> </v>
      </c>
      <c r="AM113" s="35" t="str">
        <f>IF(Aanbod!D128&gt;"",IF(AK113&gt;0,Berekening!N113/AI113*AK113,0)," ")</f>
        <v xml:space="preserve"> </v>
      </c>
      <c r="AN113" s="35" t="str">
        <f>IF(Aanbod!D128&gt;"",IF(AK113&gt;0,Berekening!T113/AI113*AK113,0)," ")</f>
        <v xml:space="preserve"> </v>
      </c>
      <c r="AO113" s="33" t="str">
        <f>IF(Aanbod!D128&gt;"",IF(AK113&gt;0,Berekening!AA113/AI113*AK113,0)," ")</f>
        <v xml:space="preserve"> </v>
      </c>
      <c r="AX113" s="36"/>
      <c r="AY113" s="5"/>
      <c r="AZ113" s="5" t="str">
        <f>IF(Aanbod!D128&gt;"",IF(EXACT(AK113,0),IF(EXACT(Aanbod!D128, "pA"),Berekening!B113,IF(EXACT(Aanbod!D128, "Gvg-A"),Berekening!B113,IF(EXACT(Aanbod!D128, "Gvg"),Berekening!B113,0))),0)," ")</f>
        <v xml:space="preserve"> </v>
      </c>
      <c r="BA113" s="5" t="str">
        <f>IF(Aanbod!D128&gt;"",IF(EXACT(AK113,0),IF(EXACT(Aanbod!D128, "pA"),Aanbod!E128,IF(EXACT(Aanbod!D128, "Gvg-A"),Aanbod!E128,IF(EXACT(Aanbod!D128, "Gvg"),Aanbod!E128,0))),0)," ")</f>
        <v xml:space="preserve"> </v>
      </c>
      <c r="BB113" s="5" t="str">
        <f>IF(Aanbod!D128&gt;"",IF($AZ$203&gt;0,$AY$1/$AZ$203*AZ113,0)," ")</f>
        <v xml:space="preserve"> </v>
      </c>
      <c r="BC113" s="29" t="str">
        <f>IF(Aanbod!D128&gt;"",IF(BA113&gt;0,BB113/BA113," ")," ")</f>
        <v xml:space="preserve"> </v>
      </c>
      <c r="BD113" s="5"/>
      <c r="BE113" s="5"/>
      <c r="BF113" s="5" t="str">
        <f>IF(Aanbod!D128&gt;"",IF(EXACT(AK113,0),IF(EXACT(Aanbod!D128, "pB"),Berekening!B113,IF(EXACT(Aanbod!D128, "Gvg-B"),Berekening!B113,IF(EXACT(Aanbod!D128, "Gvg"),Berekening!B113,0))),0)," ")</f>
        <v xml:space="preserve"> </v>
      </c>
      <c r="BG113" s="5" t="str">
        <f>IF(Aanbod!D128&gt;"",IF(EXACT(AK113,0),IF(EXACT(Aanbod!D128, "pB"),Aanbod!E128,IF(EXACT(Aanbod!D128, "Gvg-B"),Aanbod!E128,IF(EXACT(Aanbod!D128, "Gvg"),Aanbod!E128,0))),0)," ")</f>
        <v xml:space="preserve"> </v>
      </c>
      <c r="BH113" s="9" t="str">
        <f>IF(Aanbod!D128&gt;"",IF($BF$203&gt;0,$BE$1/$BF$203*BF113,0)," ")</f>
        <v xml:space="preserve"> </v>
      </c>
      <c r="BI113" s="10" t="str">
        <f>IF(Aanbod!D128&gt;"",IF(BG113&gt;0,BH113/BG113," ")," ")</f>
        <v xml:space="preserve"> </v>
      </c>
      <c r="BJ113" s="26"/>
      <c r="BK113" s="30"/>
      <c r="BL113" s="31" t="str">
        <f>IF(Aanbod!D128&gt;"",IF(EXACT(AK113,0),IF(EXACT(Aanbod!D128, "pA"),Berekening!B113,IF(EXACT(Aanbod!D128, "Gvg"),Berekening!B113,IF(EXACT(Aanbod!D128, "Gvg-A"),Berekening!B113,IF(EXACT(Aanbod!D128, "Gvg-B"),Berekening!B113,0)))),0)," ")</f>
        <v xml:space="preserve"> </v>
      </c>
      <c r="BM113" s="31" t="str">
        <f>IF(Aanbod!D128&gt;"",IF(EXACT(AK113,0),IF(EXACT(Aanbod!D128, "pA"),Aanbod!E128,IF(EXACT(Aanbod!D128, "Gvg"),Aanbod!E128,IF(EXACT(Aanbod!D128, "Gvg-A"),Aanbod!E128,IF(EXACT(Aanbod!D128, "Gvg-B"),Aanbod!E128,0)))),0)," ")</f>
        <v xml:space="preserve"> </v>
      </c>
      <c r="BN113" s="31" t="str">
        <f>IF(Aanbod!D128&gt;"",IF($BL$203&gt;0,$BK$1/$BL$203*BL113,0)," ")</f>
        <v xml:space="preserve"> </v>
      </c>
      <c r="BO113" s="29" t="str">
        <f>IF(Aanbod!D128&gt;"",IF(BM113&gt;0,BN113/BM113," ")," ")</f>
        <v xml:space="preserve"> </v>
      </c>
      <c r="BQ113" s="26"/>
      <c r="BR113" s="30"/>
      <c r="BS113" s="31" t="str">
        <f>IF(Aanbod!D128&gt;"",IF(EXACT(AK113,0),IF(EXACT(Aanbod!D128, "pB"),Berekening!B113,IF(EXACT(Aanbod!D128, "Gvg"),Berekening!B113,IF(EXACT(Aanbod!D128, "Gvg-A"),Berekening!B113,IF(EXACT(Aanbod!D128, "Gvg-B"),Berekening!B113,0)))),0)," ")</f>
        <v xml:space="preserve"> </v>
      </c>
      <c r="BT113" s="31" t="str">
        <f>IF(Aanbod!D128&gt;"",IF(EXACT(AK113,0),IF(EXACT(Aanbod!D128, "pB"),Aanbod!E128,IF(EXACT(Aanbod!D128, "Gvg"),Aanbod!E128,IF(EXACT(Aanbod!D128, "Gvg-A"),Aanbod!E128,IF(EXACT(Aanbod!D128, "Gvg-B"),Aanbod!E128,0)))),0)," ")</f>
        <v xml:space="preserve"> </v>
      </c>
      <c r="BU113" s="31" t="str">
        <f>IF(Aanbod!D128&gt;"",IF($BS$203&gt;0,$BR$1/$BS$203*BS113,0)," ")</f>
        <v xml:space="preserve"> </v>
      </c>
      <c r="BV113" s="29" t="str">
        <f>IF(Aanbod!D128&gt;"",IF(BT113&gt;0,BU113/BT113," ")," ")</f>
        <v xml:space="preserve"> </v>
      </c>
      <c r="BX113" s="34" t="str">
        <f>IF(Aanbod!D128&gt;"",AI113-AK113+BB113+BH113+BN113+BU113," ")</f>
        <v xml:space="preserve"> </v>
      </c>
      <c r="BY113" s="35" t="str">
        <f>IF(Aanbod!D128&gt;"",IF((BX113-AF113)&gt;0,0,(BX113-AF113))," ")</f>
        <v xml:space="preserve"> </v>
      </c>
      <c r="BZ113" s="35" t="str">
        <f>IF(Aanbod!D128&gt;"",IF((BX113-AF113)&gt;0,(BX113-AF113),0)," ")</f>
        <v xml:space="preserve"> </v>
      </c>
      <c r="CA113" s="35" t="str">
        <f>IF(Aanbod!D128&gt;"",IF(BZ113&gt;0,(Berekening!H113+BB113)/BX113*BZ113,0)," ")</f>
        <v xml:space="preserve"> </v>
      </c>
      <c r="CB113" s="35" t="str">
        <f>IF(Aanbod!D128&gt;"",IF(BZ113&gt;0,(Berekening!N113+BH113)/BX113*BZ113,0)," ")</f>
        <v xml:space="preserve"> </v>
      </c>
      <c r="CC113" s="35" t="str">
        <f>IF(Aanbod!D128&gt;"",IF(BZ113&gt;0,(Berekening!T113+BN113)/BX113*BZ113,0)," ")</f>
        <v xml:space="preserve"> </v>
      </c>
      <c r="CD113" s="33" t="str">
        <f>IF(Aanbod!D128&gt;"",IF(BZ113&gt;0,Berekening!AA113/BX113*BZ113,0)," ")</f>
        <v xml:space="preserve"> </v>
      </c>
      <c r="CE113" s="35"/>
      <c r="CM113" s="36"/>
      <c r="CN113" s="5"/>
      <c r="CO113" s="5" t="str">
        <f>IF(Aanbod!D128&gt;"",IF(EXACT(BZ113,0),IF(EXACT(AK113,0),IF(EXACT(AE113, "pA"),AH113,IF(EXACT(AE113, "Gvg-A"),AH113,IF(EXACT(AE113, "Gvg"),AH113,0))),0),0)," ")</f>
        <v xml:space="preserve"> </v>
      </c>
      <c r="CP113" s="5" t="str">
        <f>IF(Aanbod!D128&gt;"",IF(EXACT(BZ113,0),IF(EXACT(AK113,0),IF(EXACT(AE113, "pA"),AF113,IF(EXACT(AE113, "Gvg-A"),AF113,IF(EXACT(AE113, "Gvg"),AF113,0))),0),0)," ")</f>
        <v xml:space="preserve"> </v>
      </c>
      <c r="CQ113" s="5" t="str">
        <f>IF(Aanbod!D128&gt;"",IF($CO$203&gt;0,$CN$1/$CO$203*CO113,0)," ")</f>
        <v xml:space="preserve"> </v>
      </c>
      <c r="CR113" s="29" t="str">
        <f>IF(Aanbod!D128&gt;"",IF(CP113&gt;0,CQ113/CP113," ")," ")</f>
        <v xml:space="preserve"> </v>
      </c>
      <c r="CS113" s="5"/>
      <c r="CT113" s="5"/>
      <c r="CU113" s="5" t="str">
        <f>IF(Aanbod!D128&gt;"",IF(EXACT(BZ113,0),IF(EXACT(AK113,0),IF(EXACT(AE113, "pB"),AH113,IF(EXACT(AE113, "Gvg-B"),AH113,IF(EXACT(AE113, "Gvg"),AH113,0))),0),0)," ")</f>
        <v xml:space="preserve"> </v>
      </c>
      <c r="CV113" s="5" t="str">
        <f>IF(Aanbod!D128&gt;"",IF(EXACT(BZ113,0),IF(EXACT(AK113,0),IF(EXACT(AE113, "pB"),AF113,IF(EXACT(AE113, "Gvg-B"),AF113,IF(EXACT(AE113, "Gvg"),AF113,0))),0),0)," ")</f>
        <v xml:space="preserve"> </v>
      </c>
      <c r="CW113" s="9" t="str">
        <f>IF(Aanbod!D128&gt;"",IF($CU$203&gt;0,$CT$1/$CU$203*CU113,0)," ")</f>
        <v xml:space="preserve"> </v>
      </c>
      <c r="CX113" s="10" t="str">
        <f>IF(Aanbod!D128&gt;"",IF(CV113&gt;0,CW113/CV113," ")," ")</f>
        <v xml:space="preserve"> </v>
      </c>
      <c r="CY113" s="26"/>
      <c r="CZ113" s="30"/>
      <c r="DA113" s="31" t="str">
        <f>IF(Aanbod!D128&gt;"",IF(EXACT(BZ113,0),IF(EXACT(AK113,0),IF(EXACT(AE113, "pA"),AH113,IF(EXACT(AE113, "Gvg"),AH113,IF(EXACT(AE113, "Gvg-A"),AH113,IF(EXACT(AE113, "Gvg-B"),AH113,0)))),0),0)," ")</f>
        <v xml:space="preserve"> </v>
      </c>
      <c r="DB113" s="31" t="str">
        <f>IF(Aanbod!D128&gt;"",IF(EXACT(BZ113,0),IF(EXACT(AK113,0),IF(EXACT(AE113, "pA"),AF113,IF(EXACT(AE113, "Gvg"),AF113,IF(EXACT(AE113, "Gvg-A"),AF113,IF(EXACT(AE113, "Gvg-B"),AF113,0)))),0),0)," ")</f>
        <v xml:space="preserve"> </v>
      </c>
      <c r="DC113" s="31" t="str">
        <f>IF(Aanbod!D128&gt;"",IF($DA$203&gt;0,$CZ$1/$DA$203*DA113,0)," ")</f>
        <v xml:space="preserve"> </v>
      </c>
      <c r="DD113" s="29" t="str">
        <f>IF(Aanbod!D128&gt;"",IF(DB113&gt;0,DC113/DB113," ")," ")</f>
        <v xml:space="preserve"> </v>
      </c>
      <c r="DF113" s="26"/>
      <c r="DG113" s="30"/>
      <c r="DH113" s="31" t="str">
        <f>IF(Aanbod!D128&gt;"",IF(EXACT(BZ113,0),IF(EXACT(AK113,0),IF(EXACT(AE113, "pB"),AH113,IF(EXACT(AE113, "Gvg"),AH113,IF(EXACT(AE113, "Gvg-A"),AH113,IF(EXACT(AE113, "Gvg-B"),AH113,0)))),0),0)," ")</f>
        <v xml:space="preserve"> </v>
      </c>
      <c r="DI113" s="31" t="str">
        <f>IF(Aanbod!D128&gt;"",IF(EXACT(BZ113,0),IF(EXACT(AK113,0),IF(EXACT(AE113, "pB"),AF113,IF(EXACT(AE113, "Gvg"),AF113,IF(EXACT(AE113, "Gvg-A"),AF113,IF(EXACT(AE113, "Gvg-B"),AF113,0)))),0),0)," ")</f>
        <v xml:space="preserve"> </v>
      </c>
      <c r="DJ113" s="31" t="str">
        <f>IF(Aanbod!D128&gt;"",IF($DH$203&gt;0,$DG$1/$DH$203*DH113,0)," ")</f>
        <v xml:space="preserve"> </v>
      </c>
      <c r="DK113" s="29" t="str">
        <f>IF(Aanbod!D128&gt;"",IF(DI113&gt;0,DJ113/DI113," ")," ")</f>
        <v xml:space="preserve"> </v>
      </c>
      <c r="DM113" s="37" t="str">
        <f>IF(Aanbod!D128&gt;"",BX113-BZ113+CQ113+CW113+DC113+DJ113," ")</f>
        <v xml:space="preserve"> </v>
      </c>
      <c r="DN113" s="35" t="str">
        <f>IF(Aanbod!D128&gt;"",IF((DM113-AF113)&gt;0,(DM113-AF113),0)," ")</f>
        <v xml:space="preserve"> </v>
      </c>
      <c r="DO113" s="35" t="str">
        <f>IF(Aanbod!D128&gt;"",IF(DN113&gt;0,(Berekening!H113+BB113+CQ113)/DM113*DN113,0)," ")</f>
        <v xml:space="preserve"> </v>
      </c>
      <c r="DP113" s="35" t="str">
        <f>IF(Aanbod!D128&gt;"",IF(DN113&gt;0,(Berekening!N113+BH113+CW113)/DM113*DN113,0)," ")</f>
        <v xml:space="preserve"> </v>
      </c>
      <c r="DQ113" s="35" t="str">
        <f>IF(Aanbod!D128&gt;"",IF(DN113&gt;0,(Berekening!T113+BN113+DC113)/DM113*DN113,0)," ")</f>
        <v xml:space="preserve"> </v>
      </c>
      <c r="DR113" s="33" t="str">
        <f>IF(Aanbod!D128&gt;"",IF(DN113&gt;0,(Berekening!AA113+BU113+DJ113)/DM113*DN113,0)," ")</f>
        <v xml:space="preserve"> </v>
      </c>
      <c r="DS113" s="35"/>
      <c r="DT113" s="38" t="str">
        <f>IF(Aanbod!D128&gt;"",ROUND((DM113-DN113),2)," ")</f>
        <v xml:space="preserve"> </v>
      </c>
      <c r="DU113" s="38" t="str">
        <f>IF(Aanbod!D128&gt;"",IF(DT113=C113,0.01,DT113),"")</f>
        <v/>
      </c>
      <c r="DV113" s="39" t="str">
        <f>IF(Aanbod!D128&gt;"",RANK(DU113,$DU$2:$DU$201) + COUNTIF($DU$2:DU113,DU113) -1," ")</f>
        <v xml:space="preserve"> </v>
      </c>
      <c r="DW113" s="35" t="str">
        <f>IF(Aanbod!D128&gt;"",IF($DV$203&lt;0,IF(DV113&lt;=ABS($DV$203),0.01,0),IF(DV113&lt;=ABS($DV$203),-0.01,0))," ")</f>
        <v xml:space="preserve"> </v>
      </c>
      <c r="DX113" s="35"/>
      <c r="DY113" s="28" t="str">
        <f>IF(Aanbod!D128&gt;"",DT113+DW113," ")</f>
        <v xml:space="preserve"> </v>
      </c>
    </row>
    <row r="114" spans="1:129" x14ac:dyDescent="0.25">
      <c r="A114" s="26" t="str">
        <f>Aanbod!A129</f>
        <v/>
      </c>
      <c r="B114" s="27" t="str">
        <f>IF(Aanbod!D129&gt;"",IF(EXACT(Aanbod!F129, "Preferent"),Aanbod!E129*2,IF(EXACT(Aanbod!F129, "Concurrent"),Aanbod!E129,0))," ")</f>
        <v xml:space="preserve"> </v>
      </c>
      <c r="C114" s="28" t="str">
        <f>IF(Aanbod!E129&gt;0,Aanbod!E129," ")</f>
        <v xml:space="preserve"> </v>
      </c>
      <c r="D114" s="5"/>
      <c r="E114" s="5"/>
      <c r="F114" s="5" t="str">
        <f>IF(Aanbod!D129&gt;"",IF(EXACT(Aanbod!D129, "pA"),Berekening!B114,IF(EXACT(Aanbod!D129, "Gvg-A"),Berekening!B114,IF(EXACT(Aanbod!D129, "Gvg"),Berekening!B114,0)))," ")</f>
        <v xml:space="preserve"> </v>
      </c>
      <c r="G114" s="5" t="str">
        <f>IF(Aanbod!D129&gt;"",IF(EXACT(Aanbod!D129, "pA"),Aanbod!E129,IF(EXACT(Aanbod!D129, "Gvg-A"),Aanbod!E129,IF(EXACT(Aanbod!D129, "Gvg"),Aanbod!E129,0)))," ")</f>
        <v xml:space="preserve"> </v>
      </c>
      <c r="H114" s="5" t="str">
        <f>IF(Aanbod!D129&gt;"",IF($F$203&gt;0,$E$1/$F$203*F114,0)," ")</f>
        <v xml:space="preserve"> </v>
      </c>
      <c r="I114" s="29" t="str">
        <f>IF(Aanbod!D129&gt;"",IF(G114&gt;0,H114/G114," ")," ")</f>
        <v xml:space="preserve"> </v>
      </c>
      <c r="J114" s="5"/>
      <c r="K114" s="5"/>
      <c r="L114" s="5" t="str">
        <f>IF(Aanbod!D129&gt;"",IF(EXACT(Aanbod!D129, "pB"),Berekening!B114,IF(EXACT(Aanbod!D129, "Gvg-B"),Berekening!B114,IF(EXACT(Aanbod!D129, "Gvg"),Berekening!B114,0)))," ")</f>
        <v xml:space="preserve"> </v>
      </c>
      <c r="M114" s="5" t="str">
        <f>IF(Aanbod!D129&gt;"",IF(EXACT(Aanbod!D129, "pB"),Aanbod!E129,IF(EXACT(Aanbod!D129, "Gvg-B"),Aanbod!E129,IF(EXACT(Aanbod!D129, "Gvg"),Aanbod!E129,0)))," ")</f>
        <v xml:space="preserve"> </v>
      </c>
      <c r="N114" s="9" t="str">
        <f>IF(Aanbod!D129&gt;"",IF($L$203&gt;0,$K$1/$L$203*L114,0)," ")</f>
        <v xml:space="preserve"> </v>
      </c>
      <c r="O114" s="10" t="str">
        <f>IF(Aanbod!D129&gt;"",IF(M114&gt;0,N114/M114," ")," ")</f>
        <v xml:space="preserve"> </v>
      </c>
      <c r="P114" s="26"/>
      <c r="Q114" s="30"/>
      <c r="R114" s="31" t="str">
        <f>IF(Aanbod!D129&gt;"",IF(EXACT(Aanbod!D129, "pA"),Berekening!B114,IF(EXACT(Aanbod!D129, "Gvg"),Berekening!B114,IF(EXACT(Aanbod!D129, "Gvg-A"),Berekening!B114,IF(EXACT(Aanbod!D129, "Gvg-B"),Berekening!B114,0))))," ")</f>
        <v xml:space="preserve"> </v>
      </c>
      <c r="S114" s="31" t="str">
        <f>IF(Aanbod!D129&gt;"",IF(EXACT(Aanbod!D129, "pA"),Aanbod!E129,IF(EXACT(Aanbod!D129, "Gvg"),Aanbod!E129,IF(EXACT(Aanbod!D129, "Gvg-A"),Aanbod!E129,IF(EXACT(Aanbod!D129, "Gvg-B"),Aanbod!E129,0))))," ")</f>
        <v xml:space="preserve"> </v>
      </c>
      <c r="T114" s="31" t="str">
        <f>IF(Aanbod!D129&gt;"",IF($R$203&gt;0,$Q$1/$R$203*R114,0)," ")</f>
        <v xml:space="preserve"> </v>
      </c>
      <c r="U114" s="29" t="str">
        <f>IF(Aanbod!D129&gt;"",IF(S114&gt;0,T114/S114," ")," ")</f>
        <v xml:space="preserve"> </v>
      </c>
      <c r="W114" s="26"/>
      <c r="X114" s="30"/>
      <c r="Y114" s="31" t="str">
        <f>IF(Aanbod!D129&gt;"",IF(EXACT(Aanbod!D129, "pB"),Berekening!B114,IF(EXACT(Aanbod!D129, "Gvg"),Berekening!B114,IF(EXACT(Aanbod!D129, "Gvg-A"),Berekening!B114,IF(EXACT(Aanbod!D129, "Gvg-B"),Berekening!B114,0))))," ")</f>
        <v xml:space="preserve"> </v>
      </c>
      <c r="Z114" s="31" t="str">
        <f>IF(Aanbod!D129&gt;"",IF(EXACT(Aanbod!D129, "pB"),Aanbod!E129,IF(EXACT(Aanbod!D129, "Gvg"),Aanbod!E129,IF(EXACT(Aanbod!D129, "Gvg-A"),Aanbod!E129,IF(EXACT(Aanbod!D129, "Gvg-B"),Aanbod!E129,0))))," ")</f>
        <v xml:space="preserve"> </v>
      </c>
      <c r="AA114" s="31" t="str">
        <f>IF(Aanbod!D129&gt;"",IF($Y$203&gt;0,$X$1/$Y$203*Y114,0)," ")</f>
        <v xml:space="preserve"> </v>
      </c>
      <c r="AB114" s="29" t="str">
        <f>IF(Aanbod!D129&gt;"",IF(Z114&gt;0,AA114/Z114," ")," ")</f>
        <v xml:space="preserve"> </v>
      </c>
      <c r="AC114" s="32"/>
      <c r="AD114" s="26" t="str">
        <f>IF(Aanbod!D129&gt;"",ROW(AE114)-1," ")</f>
        <v xml:space="preserve"> </v>
      </c>
      <c r="AE114" t="str">
        <f>IF(Aanbod!D129&gt;"",Aanbod!D129," ")</f>
        <v xml:space="preserve"> </v>
      </c>
      <c r="AF114" s="9" t="str">
        <f>IF(Aanbod!D129&gt;"",Aanbod!E129," ")</f>
        <v xml:space="preserve"> </v>
      </c>
      <c r="AG114" t="str">
        <f>IF(Aanbod!D129&gt;"",Aanbod!F129," ")</f>
        <v xml:space="preserve"> </v>
      </c>
      <c r="AH114" s="33" t="str">
        <f>IF(Aanbod!D129&gt;"",Berekening!B114," ")</f>
        <v xml:space="preserve"> </v>
      </c>
      <c r="AI114" s="34" t="str">
        <f>IF(Aanbod!D129&gt;"",Berekening!H114+Berekening!N114+Berekening!T114+Berekening!AA114," ")</f>
        <v xml:space="preserve"> </v>
      </c>
      <c r="AJ114" s="35" t="str">
        <f>IF(Aanbod!D129&gt;"",IF((AI114-AF114)&gt;0,0,(AI114-AF114))," ")</f>
        <v xml:space="preserve"> </v>
      </c>
      <c r="AK114" s="35" t="str">
        <f>IF(Aanbod!D129&gt;"",IF((AI114-AF114)&gt;0,(AI114-AF114),0)," ")</f>
        <v xml:space="preserve"> </v>
      </c>
      <c r="AL114" s="35" t="str">
        <f>IF(Aanbod!D129&gt;"",IF(AK114&gt;0,Berekening!H114/AI114*AK114,0)," ")</f>
        <v xml:space="preserve"> </v>
      </c>
      <c r="AM114" s="35" t="str">
        <f>IF(Aanbod!D129&gt;"",IF(AK114&gt;0,Berekening!N114/AI114*AK114,0)," ")</f>
        <v xml:space="preserve"> </v>
      </c>
      <c r="AN114" s="35" t="str">
        <f>IF(Aanbod!D129&gt;"",IF(AK114&gt;0,Berekening!T114/AI114*AK114,0)," ")</f>
        <v xml:space="preserve"> </v>
      </c>
      <c r="AO114" s="33" t="str">
        <f>IF(Aanbod!D129&gt;"",IF(AK114&gt;0,Berekening!AA114/AI114*AK114,0)," ")</f>
        <v xml:space="preserve"> </v>
      </c>
      <c r="AX114" s="36"/>
      <c r="AY114" s="5"/>
      <c r="AZ114" s="5" t="str">
        <f>IF(Aanbod!D129&gt;"",IF(EXACT(AK114,0),IF(EXACT(Aanbod!D129, "pA"),Berekening!B114,IF(EXACT(Aanbod!D129, "Gvg-A"),Berekening!B114,IF(EXACT(Aanbod!D129, "Gvg"),Berekening!B114,0))),0)," ")</f>
        <v xml:space="preserve"> </v>
      </c>
      <c r="BA114" s="5" t="str">
        <f>IF(Aanbod!D129&gt;"",IF(EXACT(AK114,0),IF(EXACT(Aanbod!D129, "pA"),Aanbod!E129,IF(EXACT(Aanbod!D129, "Gvg-A"),Aanbod!E129,IF(EXACT(Aanbod!D129, "Gvg"),Aanbod!E129,0))),0)," ")</f>
        <v xml:space="preserve"> </v>
      </c>
      <c r="BB114" s="5" t="str">
        <f>IF(Aanbod!D129&gt;"",IF($AZ$203&gt;0,$AY$1/$AZ$203*AZ114,0)," ")</f>
        <v xml:space="preserve"> </v>
      </c>
      <c r="BC114" s="29" t="str">
        <f>IF(Aanbod!D129&gt;"",IF(BA114&gt;0,BB114/BA114," ")," ")</f>
        <v xml:space="preserve"> </v>
      </c>
      <c r="BD114" s="5"/>
      <c r="BE114" s="5"/>
      <c r="BF114" s="5" t="str">
        <f>IF(Aanbod!D129&gt;"",IF(EXACT(AK114,0),IF(EXACT(Aanbod!D129, "pB"),Berekening!B114,IF(EXACT(Aanbod!D129, "Gvg-B"),Berekening!B114,IF(EXACT(Aanbod!D129, "Gvg"),Berekening!B114,0))),0)," ")</f>
        <v xml:space="preserve"> </v>
      </c>
      <c r="BG114" s="5" t="str">
        <f>IF(Aanbod!D129&gt;"",IF(EXACT(AK114,0),IF(EXACT(Aanbod!D129, "pB"),Aanbod!E129,IF(EXACT(Aanbod!D129, "Gvg-B"),Aanbod!E129,IF(EXACT(Aanbod!D129, "Gvg"),Aanbod!E129,0))),0)," ")</f>
        <v xml:space="preserve"> </v>
      </c>
      <c r="BH114" s="9" t="str">
        <f>IF(Aanbod!D129&gt;"",IF($BF$203&gt;0,$BE$1/$BF$203*BF114,0)," ")</f>
        <v xml:space="preserve"> </v>
      </c>
      <c r="BI114" s="10" t="str">
        <f>IF(Aanbod!D129&gt;"",IF(BG114&gt;0,BH114/BG114," ")," ")</f>
        <v xml:space="preserve"> </v>
      </c>
      <c r="BJ114" s="26"/>
      <c r="BK114" s="30"/>
      <c r="BL114" s="31" t="str">
        <f>IF(Aanbod!D129&gt;"",IF(EXACT(AK114,0),IF(EXACT(Aanbod!D129, "pA"),Berekening!B114,IF(EXACT(Aanbod!D129, "Gvg"),Berekening!B114,IF(EXACT(Aanbod!D129, "Gvg-A"),Berekening!B114,IF(EXACT(Aanbod!D129, "Gvg-B"),Berekening!B114,0)))),0)," ")</f>
        <v xml:space="preserve"> </v>
      </c>
      <c r="BM114" s="31" t="str">
        <f>IF(Aanbod!D129&gt;"",IF(EXACT(AK114,0),IF(EXACT(Aanbod!D129, "pA"),Aanbod!E129,IF(EXACT(Aanbod!D129, "Gvg"),Aanbod!E129,IF(EXACT(Aanbod!D129, "Gvg-A"),Aanbod!E129,IF(EXACT(Aanbod!D129, "Gvg-B"),Aanbod!E129,0)))),0)," ")</f>
        <v xml:space="preserve"> </v>
      </c>
      <c r="BN114" s="31" t="str">
        <f>IF(Aanbod!D129&gt;"",IF($BL$203&gt;0,$BK$1/$BL$203*BL114,0)," ")</f>
        <v xml:space="preserve"> </v>
      </c>
      <c r="BO114" s="29" t="str">
        <f>IF(Aanbod!D129&gt;"",IF(BM114&gt;0,BN114/BM114," ")," ")</f>
        <v xml:space="preserve"> </v>
      </c>
      <c r="BQ114" s="26"/>
      <c r="BR114" s="30"/>
      <c r="BS114" s="31" t="str">
        <f>IF(Aanbod!D129&gt;"",IF(EXACT(AK114,0),IF(EXACT(Aanbod!D129, "pB"),Berekening!B114,IF(EXACT(Aanbod!D129, "Gvg"),Berekening!B114,IF(EXACT(Aanbod!D129, "Gvg-A"),Berekening!B114,IF(EXACT(Aanbod!D129, "Gvg-B"),Berekening!B114,0)))),0)," ")</f>
        <v xml:space="preserve"> </v>
      </c>
      <c r="BT114" s="31" t="str">
        <f>IF(Aanbod!D129&gt;"",IF(EXACT(AK114,0),IF(EXACT(Aanbod!D129, "pB"),Aanbod!E129,IF(EXACT(Aanbod!D129, "Gvg"),Aanbod!E129,IF(EXACT(Aanbod!D129, "Gvg-A"),Aanbod!E129,IF(EXACT(Aanbod!D129, "Gvg-B"),Aanbod!E129,0)))),0)," ")</f>
        <v xml:space="preserve"> </v>
      </c>
      <c r="BU114" s="31" t="str">
        <f>IF(Aanbod!D129&gt;"",IF($BS$203&gt;0,$BR$1/$BS$203*BS114,0)," ")</f>
        <v xml:space="preserve"> </v>
      </c>
      <c r="BV114" s="29" t="str">
        <f>IF(Aanbod!D129&gt;"",IF(BT114&gt;0,BU114/BT114," ")," ")</f>
        <v xml:space="preserve"> </v>
      </c>
      <c r="BX114" s="34" t="str">
        <f>IF(Aanbod!D129&gt;"",AI114-AK114+BB114+BH114+BN114+BU114," ")</f>
        <v xml:space="preserve"> </v>
      </c>
      <c r="BY114" s="35" t="str">
        <f>IF(Aanbod!D129&gt;"",IF((BX114-AF114)&gt;0,0,(BX114-AF114))," ")</f>
        <v xml:space="preserve"> </v>
      </c>
      <c r="BZ114" s="35" t="str">
        <f>IF(Aanbod!D129&gt;"",IF((BX114-AF114)&gt;0,(BX114-AF114),0)," ")</f>
        <v xml:space="preserve"> </v>
      </c>
      <c r="CA114" s="35" t="str">
        <f>IF(Aanbod!D129&gt;"",IF(BZ114&gt;0,(Berekening!H114+BB114)/BX114*BZ114,0)," ")</f>
        <v xml:space="preserve"> </v>
      </c>
      <c r="CB114" s="35" t="str">
        <f>IF(Aanbod!D129&gt;"",IF(BZ114&gt;0,(Berekening!N114+BH114)/BX114*BZ114,0)," ")</f>
        <v xml:space="preserve"> </v>
      </c>
      <c r="CC114" s="35" t="str">
        <f>IF(Aanbod!D129&gt;"",IF(BZ114&gt;0,(Berekening!T114+BN114)/BX114*BZ114,0)," ")</f>
        <v xml:space="preserve"> </v>
      </c>
      <c r="CD114" s="33" t="str">
        <f>IF(Aanbod!D129&gt;"",IF(BZ114&gt;0,Berekening!AA114/BX114*BZ114,0)," ")</f>
        <v xml:space="preserve"> </v>
      </c>
      <c r="CE114" s="35"/>
      <c r="CM114" s="36"/>
      <c r="CN114" s="5"/>
      <c r="CO114" s="5" t="str">
        <f>IF(Aanbod!D129&gt;"",IF(EXACT(BZ114,0),IF(EXACT(AK114,0),IF(EXACT(AE114, "pA"),AH114,IF(EXACT(AE114, "Gvg-A"),AH114,IF(EXACT(AE114, "Gvg"),AH114,0))),0),0)," ")</f>
        <v xml:space="preserve"> </v>
      </c>
      <c r="CP114" s="5" t="str">
        <f>IF(Aanbod!D129&gt;"",IF(EXACT(BZ114,0),IF(EXACT(AK114,0),IF(EXACT(AE114, "pA"),AF114,IF(EXACT(AE114, "Gvg-A"),AF114,IF(EXACT(AE114, "Gvg"),AF114,0))),0),0)," ")</f>
        <v xml:space="preserve"> </v>
      </c>
      <c r="CQ114" s="5" t="str">
        <f>IF(Aanbod!D129&gt;"",IF($CO$203&gt;0,$CN$1/$CO$203*CO114,0)," ")</f>
        <v xml:space="preserve"> </v>
      </c>
      <c r="CR114" s="29" t="str">
        <f>IF(Aanbod!D129&gt;"",IF(CP114&gt;0,CQ114/CP114," ")," ")</f>
        <v xml:space="preserve"> </v>
      </c>
      <c r="CS114" s="5"/>
      <c r="CT114" s="5"/>
      <c r="CU114" s="5" t="str">
        <f>IF(Aanbod!D129&gt;"",IF(EXACT(BZ114,0),IF(EXACT(AK114,0),IF(EXACT(AE114, "pB"),AH114,IF(EXACT(AE114, "Gvg-B"),AH114,IF(EXACT(AE114, "Gvg"),AH114,0))),0),0)," ")</f>
        <v xml:space="preserve"> </v>
      </c>
      <c r="CV114" s="5" t="str">
        <f>IF(Aanbod!D129&gt;"",IF(EXACT(BZ114,0),IF(EXACT(AK114,0),IF(EXACT(AE114, "pB"),AF114,IF(EXACT(AE114, "Gvg-B"),AF114,IF(EXACT(AE114, "Gvg"),AF114,0))),0),0)," ")</f>
        <v xml:space="preserve"> </v>
      </c>
      <c r="CW114" s="9" t="str">
        <f>IF(Aanbod!D129&gt;"",IF($CU$203&gt;0,$CT$1/$CU$203*CU114,0)," ")</f>
        <v xml:space="preserve"> </v>
      </c>
      <c r="CX114" s="10" t="str">
        <f>IF(Aanbod!D129&gt;"",IF(CV114&gt;0,CW114/CV114," ")," ")</f>
        <v xml:space="preserve"> </v>
      </c>
      <c r="CY114" s="26"/>
      <c r="CZ114" s="30"/>
      <c r="DA114" s="31" t="str">
        <f>IF(Aanbod!D129&gt;"",IF(EXACT(BZ114,0),IF(EXACT(AK114,0),IF(EXACT(AE114, "pA"),AH114,IF(EXACT(AE114, "Gvg"),AH114,IF(EXACT(AE114, "Gvg-A"),AH114,IF(EXACT(AE114, "Gvg-B"),AH114,0)))),0),0)," ")</f>
        <v xml:space="preserve"> </v>
      </c>
      <c r="DB114" s="31" t="str">
        <f>IF(Aanbod!D129&gt;"",IF(EXACT(BZ114,0),IF(EXACT(AK114,0),IF(EXACT(AE114, "pA"),AF114,IF(EXACT(AE114, "Gvg"),AF114,IF(EXACT(AE114, "Gvg-A"),AF114,IF(EXACT(AE114, "Gvg-B"),AF114,0)))),0),0)," ")</f>
        <v xml:space="preserve"> </v>
      </c>
      <c r="DC114" s="31" t="str">
        <f>IF(Aanbod!D129&gt;"",IF($DA$203&gt;0,$CZ$1/$DA$203*DA114,0)," ")</f>
        <v xml:space="preserve"> </v>
      </c>
      <c r="DD114" s="29" t="str">
        <f>IF(Aanbod!D129&gt;"",IF(DB114&gt;0,DC114/DB114," ")," ")</f>
        <v xml:space="preserve"> </v>
      </c>
      <c r="DF114" s="26"/>
      <c r="DG114" s="30"/>
      <c r="DH114" s="31" t="str">
        <f>IF(Aanbod!D129&gt;"",IF(EXACT(BZ114,0),IF(EXACT(AK114,0),IF(EXACT(AE114, "pB"),AH114,IF(EXACT(AE114, "Gvg"),AH114,IF(EXACT(AE114, "Gvg-A"),AH114,IF(EXACT(AE114, "Gvg-B"),AH114,0)))),0),0)," ")</f>
        <v xml:space="preserve"> </v>
      </c>
      <c r="DI114" s="31" t="str">
        <f>IF(Aanbod!D129&gt;"",IF(EXACT(BZ114,0),IF(EXACT(AK114,0),IF(EXACT(AE114, "pB"),AF114,IF(EXACT(AE114, "Gvg"),AF114,IF(EXACT(AE114, "Gvg-A"),AF114,IF(EXACT(AE114, "Gvg-B"),AF114,0)))),0),0)," ")</f>
        <v xml:space="preserve"> </v>
      </c>
      <c r="DJ114" s="31" t="str">
        <f>IF(Aanbod!D129&gt;"",IF($DH$203&gt;0,$DG$1/$DH$203*DH114,0)," ")</f>
        <v xml:space="preserve"> </v>
      </c>
      <c r="DK114" s="29" t="str">
        <f>IF(Aanbod!D129&gt;"",IF(DI114&gt;0,DJ114/DI114," ")," ")</f>
        <v xml:space="preserve"> </v>
      </c>
      <c r="DM114" s="37" t="str">
        <f>IF(Aanbod!D129&gt;"",BX114-BZ114+CQ114+CW114+DC114+DJ114," ")</f>
        <v xml:space="preserve"> </v>
      </c>
      <c r="DN114" s="35" t="str">
        <f>IF(Aanbod!D129&gt;"",IF((DM114-AF114)&gt;0,(DM114-AF114),0)," ")</f>
        <v xml:space="preserve"> </v>
      </c>
      <c r="DO114" s="35" t="str">
        <f>IF(Aanbod!D129&gt;"",IF(DN114&gt;0,(Berekening!H114+BB114+CQ114)/DM114*DN114,0)," ")</f>
        <v xml:space="preserve"> </v>
      </c>
      <c r="DP114" s="35" t="str">
        <f>IF(Aanbod!D129&gt;"",IF(DN114&gt;0,(Berekening!N114+BH114+CW114)/DM114*DN114,0)," ")</f>
        <v xml:space="preserve"> </v>
      </c>
      <c r="DQ114" s="35" t="str">
        <f>IF(Aanbod!D129&gt;"",IF(DN114&gt;0,(Berekening!T114+BN114+DC114)/DM114*DN114,0)," ")</f>
        <v xml:space="preserve"> </v>
      </c>
      <c r="DR114" s="33" t="str">
        <f>IF(Aanbod!D129&gt;"",IF(DN114&gt;0,(Berekening!AA114+BU114+DJ114)/DM114*DN114,0)," ")</f>
        <v xml:space="preserve"> </v>
      </c>
      <c r="DS114" s="35"/>
      <c r="DT114" s="38" t="str">
        <f>IF(Aanbod!D129&gt;"",ROUND((DM114-DN114),2)," ")</f>
        <v xml:space="preserve"> </v>
      </c>
      <c r="DU114" s="38" t="str">
        <f>IF(Aanbod!D129&gt;"",IF(DT114=C114,0.01,DT114),"")</f>
        <v/>
      </c>
      <c r="DV114" s="39" t="str">
        <f>IF(Aanbod!D129&gt;"",RANK(DU114,$DU$2:$DU$201) + COUNTIF($DU$2:DU114,DU114) -1," ")</f>
        <v xml:space="preserve"> </v>
      </c>
      <c r="DW114" s="35" t="str">
        <f>IF(Aanbod!D129&gt;"",IF($DV$203&lt;0,IF(DV114&lt;=ABS($DV$203),0.01,0),IF(DV114&lt;=ABS($DV$203),-0.01,0))," ")</f>
        <v xml:space="preserve"> </v>
      </c>
      <c r="DX114" s="35"/>
      <c r="DY114" s="28" t="str">
        <f>IF(Aanbod!D129&gt;"",DT114+DW114," ")</f>
        <v xml:space="preserve"> </v>
      </c>
    </row>
    <row r="115" spans="1:129" x14ac:dyDescent="0.25">
      <c r="A115" s="26" t="str">
        <f>Aanbod!A130</f>
        <v/>
      </c>
      <c r="B115" s="27" t="str">
        <f>IF(Aanbod!D130&gt;"",IF(EXACT(Aanbod!F130, "Preferent"),Aanbod!E130*2,IF(EXACT(Aanbod!F130, "Concurrent"),Aanbod!E130,0))," ")</f>
        <v xml:space="preserve"> </v>
      </c>
      <c r="C115" s="28" t="str">
        <f>IF(Aanbod!E130&gt;0,Aanbod!E130," ")</f>
        <v xml:space="preserve"> </v>
      </c>
      <c r="D115" s="5"/>
      <c r="E115" s="5"/>
      <c r="F115" s="5" t="str">
        <f>IF(Aanbod!D130&gt;"",IF(EXACT(Aanbod!D130, "pA"),Berekening!B115,IF(EXACT(Aanbod!D130, "Gvg-A"),Berekening!B115,IF(EXACT(Aanbod!D130, "Gvg"),Berekening!B115,0)))," ")</f>
        <v xml:space="preserve"> </v>
      </c>
      <c r="G115" s="5" t="str">
        <f>IF(Aanbod!D130&gt;"",IF(EXACT(Aanbod!D130, "pA"),Aanbod!E130,IF(EXACT(Aanbod!D130, "Gvg-A"),Aanbod!E130,IF(EXACT(Aanbod!D130, "Gvg"),Aanbod!E130,0)))," ")</f>
        <v xml:space="preserve"> </v>
      </c>
      <c r="H115" s="5" t="str">
        <f>IF(Aanbod!D130&gt;"",IF($F$203&gt;0,$E$1/$F$203*F115,0)," ")</f>
        <v xml:space="preserve"> </v>
      </c>
      <c r="I115" s="29" t="str">
        <f>IF(Aanbod!D130&gt;"",IF(G115&gt;0,H115/G115," ")," ")</f>
        <v xml:space="preserve"> </v>
      </c>
      <c r="J115" s="5"/>
      <c r="K115" s="5"/>
      <c r="L115" s="5" t="str">
        <f>IF(Aanbod!D130&gt;"",IF(EXACT(Aanbod!D130, "pB"),Berekening!B115,IF(EXACT(Aanbod!D130, "Gvg-B"),Berekening!B115,IF(EXACT(Aanbod!D130, "Gvg"),Berekening!B115,0)))," ")</f>
        <v xml:space="preserve"> </v>
      </c>
      <c r="M115" s="5" t="str">
        <f>IF(Aanbod!D130&gt;"",IF(EXACT(Aanbod!D130, "pB"),Aanbod!E130,IF(EXACT(Aanbod!D130, "Gvg-B"),Aanbod!E130,IF(EXACT(Aanbod!D130, "Gvg"),Aanbod!E130,0)))," ")</f>
        <v xml:space="preserve"> </v>
      </c>
      <c r="N115" s="9" t="str">
        <f>IF(Aanbod!D130&gt;"",IF($L$203&gt;0,$K$1/$L$203*L115,0)," ")</f>
        <v xml:space="preserve"> </v>
      </c>
      <c r="O115" s="10" t="str">
        <f>IF(Aanbod!D130&gt;"",IF(M115&gt;0,N115/M115," ")," ")</f>
        <v xml:space="preserve"> </v>
      </c>
      <c r="P115" s="26"/>
      <c r="Q115" s="30"/>
      <c r="R115" s="31" t="str">
        <f>IF(Aanbod!D130&gt;"",IF(EXACT(Aanbod!D130, "pA"),Berekening!B115,IF(EXACT(Aanbod!D130, "Gvg"),Berekening!B115,IF(EXACT(Aanbod!D130, "Gvg-A"),Berekening!B115,IF(EXACT(Aanbod!D130, "Gvg-B"),Berekening!B115,0))))," ")</f>
        <v xml:space="preserve"> </v>
      </c>
      <c r="S115" s="31" t="str">
        <f>IF(Aanbod!D130&gt;"",IF(EXACT(Aanbod!D130, "pA"),Aanbod!E130,IF(EXACT(Aanbod!D130, "Gvg"),Aanbod!E130,IF(EXACT(Aanbod!D130, "Gvg-A"),Aanbod!E130,IF(EXACT(Aanbod!D130, "Gvg-B"),Aanbod!E130,0))))," ")</f>
        <v xml:space="preserve"> </v>
      </c>
      <c r="T115" s="31" t="str">
        <f>IF(Aanbod!D130&gt;"",IF($R$203&gt;0,$Q$1/$R$203*R115,0)," ")</f>
        <v xml:space="preserve"> </v>
      </c>
      <c r="U115" s="29" t="str">
        <f>IF(Aanbod!D130&gt;"",IF(S115&gt;0,T115/S115," ")," ")</f>
        <v xml:space="preserve"> </v>
      </c>
      <c r="W115" s="26"/>
      <c r="X115" s="30"/>
      <c r="Y115" s="31" t="str">
        <f>IF(Aanbod!D130&gt;"",IF(EXACT(Aanbod!D130, "pB"),Berekening!B115,IF(EXACT(Aanbod!D130, "Gvg"),Berekening!B115,IF(EXACT(Aanbod!D130, "Gvg-A"),Berekening!B115,IF(EXACT(Aanbod!D130, "Gvg-B"),Berekening!B115,0))))," ")</f>
        <v xml:space="preserve"> </v>
      </c>
      <c r="Z115" s="31" t="str">
        <f>IF(Aanbod!D130&gt;"",IF(EXACT(Aanbod!D130, "pB"),Aanbod!E130,IF(EXACT(Aanbod!D130, "Gvg"),Aanbod!E130,IF(EXACT(Aanbod!D130, "Gvg-A"),Aanbod!E130,IF(EXACT(Aanbod!D130, "Gvg-B"),Aanbod!E130,0))))," ")</f>
        <v xml:space="preserve"> </v>
      </c>
      <c r="AA115" s="31" t="str">
        <f>IF(Aanbod!D130&gt;"",IF($Y$203&gt;0,$X$1/$Y$203*Y115,0)," ")</f>
        <v xml:space="preserve"> </v>
      </c>
      <c r="AB115" s="29" t="str">
        <f>IF(Aanbod!D130&gt;"",IF(Z115&gt;0,AA115/Z115," ")," ")</f>
        <v xml:space="preserve"> </v>
      </c>
      <c r="AC115" s="32"/>
      <c r="AD115" s="26" t="str">
        <f>IF(Aanbod!D130&gt;"",ROW(AE115)-1," ")</f>
        <v xml:space="preserve"> </v>
      </c>
      <c r="AE115" t="str">
        <f>IF(Aanbod!D130&gt;"",Aanbod!D130," ")</f>
        <v xml:space="preserve"> </v>
      </c>
      <c r="AF115" s="9" t="str">
        <f>IF(Aanbod!D130&gt;"",Aanbod!E130," ")</f>
        <v xml:space="preserve"> </v>
      </c>
      <c r="AG115" t="str">
        <f>IF(Aanbod!D130&gt;"",Aanbod!F130," ")</f>
        <v xml:space="preserve"> </v>
      </c>
      <c r="AH115" s="33" t="str">
        <f>IF(Aanbod!D130&gt;"",Berekening!B115," ")</f>
        <v xml:space="preserve"> </v>
      </c>
      <c r="AI115" s="34" t="str">
        <f>IF(Aanbod!D130&gt;"",Berekening!H115+Berekening!N115+Berekening!T115+Berekening!AA115," ")</f>
        <v xml:space="preserve"> </v>
      </c>
      <c r="AJ115" s="35" t="str">
        <f>IF(Aanbod!D130&gt;"",IF((AI115-AF115)&gt;0,0,(AI115-AF115))," ")</f>
        <v xml:space="preserve"> </v>
      </c>
      <c r="AK115" s="35" t="str">
        <f>IF(Aanbod!D130&gt;"",IF((AI115-AF115)&gt;0,(AI115-AF115),0)," ")</f>
        <v xml:space="preserve"> </v>
      </c>
      <c r="AL115" s="35" t="str">
        <f>IF(Aanbod!D130&gt;"",IF(AK115&gt;0,Berekening!H115/AI115*AK115,0)," ")</f>
        <v xml:space="preserve"> </v>
      </c>
      <c r="AM115" s="35" t="str">
        <f>IF(Aanbod!D130&gt;"",IF(AK115&gt;0,Berekening!N115/AI115*AK115,0)," ")</f>
        <v xml:space="preserve"> </v>
      </c>
      <c r="AN115" s="35" t="str">
        <f>IF(Aanbod!D130&gt;"",IF(AK115&gt;0,Berekening!T115/AI115*AK115,0)," ")</f>
        <v xml:space="preserve"> </v>
      </c>
      <c r="AO115" s="33" t="str">
        <f>IF(Aanbod!D130&gt;"",IF(AK115&gt;0,Berekening!AA115/AI115*AK115,0)," ")</f>
        <v xml:space="preserve"> </v>
      </c>
      <c r="AX115" s="36"/>
      <c r="AY115" s="5"/>
      <c r="AZ115" s="5" t="str">
        <f>IF(Aanbod!D130&gt;"",IF(EXACT(AK115,0),IF(EXACT(Aanbod!D130, "pA"),Berekening!B115,IF(EXACT(Aanbod!D130, "Gvg-A"),Berekening!B115,IF(EXACT(Aanbod!D130, "Gvg"),Berekening!B115,0))),0)," ")</f>
        <v xml:space="preserve"> </v>
      </c>
      <c r="BA115" s="5" t="str">
        <f>IF(Aanbod!D130&gt;"",IF(EXACT(AK115,0),IF(EXACT(Aanbod!D130, "pA"),Aanbod!E130,IF(EXACT(Aanbod!D130, "Gvg-A"),Aanbod!E130,IF(EXACT(Aanbod!D130, "Gvg"),Aanbod!E130,0))),0)," ")</f>
        <v xml:space="preserve"> </v>
      </c>
      <c r="BB115" s="5" t="str">
        <f>IF(Aanbod!D130&gt;"",IF($AZ$203&gt;0,$AY$1/$AZ$203*AZ115,0)," ")</f>
        <v xml:space="preserve"> </v>
      </c>
      <c r="BC115" s="29" t="str">
        <f>IF(Aanbod!D130&gt;"",IF(BA115&gt;0,BB115/BA115," ")," ")</f>
        <v xml:space="preserve"> </v>
      </c>
      <c r="BD115" s="5"/>
      <c r="BE115" s="5"/>
      <c r="BF115" s="5" t="str">
        <f>IF(Aanbod!D130&gt;"",IF(EXACT(AK115,0),IF(EXACT(Aanbod!D130, "pB"),Berekening!B115,IF(EXACT(Aanbod!D130, "Gvg-B"),Berekening!B115,IF(EXACT(Aanbod!D130, "Gvg"),Berekening!B115,0))),0)," ")</f>
        <v xml:space="preserve"> </v>
      </c>
      <c r="BG115" s="5" t="str">
        <f>IF(Aanbod!D130&gt;"",IF(EXACT(AK115,0),IF(EXACT(Aanbod!D130, "pB"),Aanbod!E130,IF(EXACT(Aanbod!D130, "Gvg-B"),Aanbod!E130,IF(EXACT(Aanbod!D130, "Gvg"),Aanbod!E130,0))),0)," ")</f>
        <v xml:space="preserve"> </v>
      </c>
      <c r="BH115" s="9" t="str">
        <f>IF(Aanbod!D130&gt;"",IF($BF$203&gt;0,$BE$1/$BF$203*BF115,0)," ")</f>
        <v xml:space="preserve"> </v>
      </c>
      <c r="BI115" s="10" t="str">
        <f>IF(Aanbod!D130&gt;"",IF(BG115&gt;0,BH115/BG115," ")," ")</f>
        <v xml:space="preserve"> </v>
      </c>
      <c r="BJ115" s="26"/>
      <c r="BK115" s="30"/>
      <c r="BL115" s="31" t="str">
        <f>IF(Aanbod!D130&gt;"",IF(EXACT(AK115,0),IF(EXACT(Aanbod!D130, "pA"),Berekening!B115,IF(EXACT(Aanbod!D130, "Gvg"),Berekening!B115,IF(EXACT(Aanbod!D130, "Gvg-A"),Berekening!B115,IF(EXACT(Aanbod!D130, "Gvg-B"),Berekening!B115,0)))),0)," ")</f>
        <v xml:space="preserve"> </v>
      </c>
      <c r="BM115" s="31" t="str">
        <f>IF(Aanbod!D130&gt;"",IF(EXACT(AK115,0),IF(EXACT(Aanbod!D130, "pA"),Aanbod!E130,IF(EXACT(Aanbod!D130, "Gvg"),Aanbod!E130,IF(EXACT(Aanbod!D130, "Gvg-A"),Aanbod!E130,IF(EXACT(Aanbod!D130, "Gvg-B"),Aanbod!E130,0)))),0)," ")</f>
        <v xml:space="preserve"> </v>
      </c>
      <c r="BN115" s="31" t="str">
        <f>IF(Aanbod!D130&gt;"",IF($BL$203&gt;0,$BK$1/$BL$203*BL115,0)," ")</f>
        <v xml:space="preserve"> </v>
      </c>
      <c r="BO115" s="29" t="str">
        <f>IF(Aanbod!D130&gt;"",IF(BM115&gt;0,BN115/BM115," ")," ")</f>
        <v xml:space="preserve"> </v>
      </c>
      <c r="BQ115" s="26"/>
      <c r="BR115" s="30"/>
      <c r="BS115" s="31" t="str">
        <f>IF(Aanbod!D130&gt;"",IF(EXACT(AK115,0),IF(EXACT(Aanbod!D130, "pB"),Berekening!B115,IF(EXACT(Aanbod!D130, "Gvg"),Berekening!B115,IF(EXACT(Aanbod!D130, "Gvg-A"),Berekening!B115,IF(EXACT(Aanbod!D130, "Gvg-B"),Berekening!B115,0)))),0)," ")</f>
        <v xml:space="preserve"> </v>
      </c>
      <c r="BT115" s="31" t="str">
        <f>IF(Aanbod!D130&gt;"",IF(EXACT(AK115,0),IF(EXACT(Aanbod!D130, "pB"),Aanbod!E130,IF(EXACT(Aanbod!D130, "Gvg"),Aanbod!E130,IF(EXACT(Aanbod!D130, "Gvg-A"),Aanbod!E130,IF(EXACT(Aanbod!D130, "Gvg-B"),Aanbod!E130,0)))),0)," ")</f>
        <v xml:space="preserve"> </v>
      </c>
      <c r="BU115" s="31" t="str">
        <f>IF(Aanbod!D130&gt;"",IF($BS$203&gt;0,$BR$1/$BS$203*BS115,0)," ")</f>
        <v xml:space="preserve"> </v>
      </c>
      <c r="BV115" s="29" t="str">
        <f>IF(Aanbod!D130&gt;"",IF(BT115&gt;0,BU115/BT115," ")," ")</f>
        <v xml:space="preserve"> </v>
      </c>
      <c r="BX115" s="34" t="str">
        <f>IF(Aanbod!D130&gt;"",AI115-AK115+BB115+BH115+BN115+BU115," ")</f>
        <v xml:space="preserve"> </v>
      </c>
      <c r="BY115" s="35" t="str">
        <f>IF(Aanbod!D130&gt;"",IF((BX115-AF115)&gt;0,0,(BX115-AF115))," ")</f>
        <v xml:space="preserve"> </v>
      </c>
      <c r="BZ115" s="35" t="str">
        <f>IF(Aanbod!D130&gt;"",IF((BX115-AF115)&gt;0,(BX115-AF115),0)," ")</f>
        <v xml:space="preserve"> </v>
      </c>
      <c r="CA115" s="35" t="str">
        <f>IF(Aanbod!D130&gt;"",IF(BZ115&gt;0,(Berekening!H115+BB115)/BX115*BZ115,0)," ")</f>
        <v xml:space="preserve"> </v>
      </c>
      <c r="CB115" s="35" t="str">
        <f>IF(Aanbod!D130&gt;"",IF(BZ115&gt;0,(Berekening!N115+BH115)/BX115*BZ115,0)," ")</f>
        <v xml:space="preserve"> </v>
      </c>
      <c r="CC115" s="35" t="str">
        <f>IF(Aanbod!D130&gt;"",IF(BZ115&gt;0,(Berekening!T115+BN115)/BX115*BZ115,0)," ")</f>
        <v xml:space="preserve"> </v>
      </c>
      <c r="CD115" s="33" t="str">
        <f>IF(Aanbod!D130&gt;"",IF(BZ115&gt;0,Berekening!AA115/BX115*BZ115,0)," ")</f>
        <v xml:space="preserve"> </v>
      </c>
      <c r="CE115" s="35"/>
      <c r="CM115" s="36"/>
      <c r="CN115" s="5"/>
      <c r="CO115" s="5" t="str">
        <f>IF(Aanbod!D130&gt;"",IF(EXACT(BZ115,0),IF(EXACT(AK115,0),IF(EXACT(AE115, "pA"),AH115,IF(EXACT(AE115, "Gvg-A"),AH115,IF(EXACT(AE115, "Gvg"),AH115,0))),0),0)," ")</f>
        <v xml:space="preserve"> </v>
      </c>
      <c r="CP115" s="5" t="str">
        <f>IF(Aanbod!D130&gt;"",IF(EXACT(BZ115,0),IF(EXACT(AK115,0),IF(EXACT(AE115, "pA"),AF115,IF(EXACT(AE115, "Gvg-A"),AF115,IF(EXACT(AE115, "Gvg"),AF115,0))),0),0)," ")</f>
        <v xml:space="preserve"> </v>
      </c>
      <c r="CQ115" s="5" t="str">
        <f>IF(Aanbod!D130&gt;"",IF($CO$203&gt;0,$CN$1/$CO$203*CO115,0)," ")</f>
        <v xml:space="preserve"> </v>
      </c>
      <c r="CR115" s="29" t="str">
        <f>IF(Aanbod!D130&gt;"",IF(CP115&gt;0,CQ115/CP115," ")," ")</f>
        <v xml:space="preserve"> </v>
      </c>
      <c r="CS115" s="5"/>
      <c r="CT115" s="5"/>
      <c r="CU115" s="5" t="str">
        <f>IF(Aanbod!D130&gt;"",IF(EXACT(BZ115,0),IF(EXACT(AK115,0),IF(EXACT(AE115, "pB"),AH115,IF(EXACT(AE115, "Gvg-B"),AH115,IF(EXACT(AE115, "Gvg"),AH115,0))),0),0)," ")</f>
        <v xml:space="preserve"> </v>
      </c>
      <c r="CV115" s="5" t="str">
        <f>IF(Aanbod!D130&gt;"",IF(EXACT(BZ115,0),IF(EXACT(AK115,0),IF(EXACT(AE115, "pB"),AF115,IF(EXACT(AE115, "Gvg-B"),AF115,IF(EXACT(AE115, "Gvg"),AF115,0))),0),0)," ")</f>
        <v xml:space="preserve"> </v>
      </c>
      <c r="CW115" s="9" t="str">
        <f>IF(Aanbod!D130&gt;"",IF($CU$203&gt;0,$CT$1/$CU$203*CU115,0)," ")</f>
        <v xml:space="preserve"> </v>
      </c>
      <c r="CX115" s="10" t="str">
        <f>IF(Aanbod!D130&gt;"",IF(CV115&gt;0,CW115/CV115," ")," ")</f>
        <v xml:space="preserve"> </v>
      </c>
      <c r="CY115" s="26"/>
      <c r="CZ115" s="30"/>
      <c r="DA115" s="31" t="str">
        <f>IF(Aanbod!D130&gt;"",IF(EXACT(BZ115,0),IF(EXACT(AK115,0),IF(EXACT(AE115, "pA"),AH115,IF(EXACT(AE115, "Gvg"),AH115,IF(EXACT(AE115, "Gvg-A"),AH115,IF(EXACT(AE115, "Gvg-B"),AH115,0)))),0),0)," ")</f>
        <v xml:space="preserve"> </v>
      </c>
      <c r="DB115" s="31" t="str">
        <f>IF(Aanbod!D130&gt;"",IF(EXACT(BZ115,0),IF(EXACT(AK115,0),IF(EXACT(AE115, "pA"),AF115,IF(EXACT(AE115, "Gvg"),AF115,IF(EXACT(AE115, "Gvg-A"),AF115,IF(EXACT(AE115, "Gvg-B"),AF115,0)))),0),0)," ")</f>
        <v xml:space="preserve"> </v>
      </c>
      <c r="DC115" s="31" t="str">
        <f>IF(Aanbod!D130&gt;"",IF($DA$203&gt;0,$CZ$1/$DA$203*DA115,0)," ")</f>
        <v xml:space="preserve"> </v>
      </c>
      <c r="DD115" s="29" t="str">
        <f>IF(Aanbod!D130&gt;"",IF(DB115&gt;0,DC115/DB115," ")," ")</f>
        <v xml:space="preserve"> </v>
      </c>
      <c r="DF115" s="26"/>
      <c r="DG115" s="30"/>
      <c r="DH115" s="31" t="str">
        <f>IF(Aanbod!D130&gt;"",IF(EXACT(BZ115,0),IF(EXACT(AK115,0),IF(EXACT(AE115, "pB"),AH115,IF(EXACT(AE115, "Gvg"),AH115,IF(EXACT(AE115, "Gvg-A"),AH115,IF(EXACT(AE115, "Gvg-B"),AH115,0)))),0),0)," ")</f>
        <v xml:space="preserve"> </v>
      </c>
      <c r="DI115" s="31" t="str">
        <f>IF(Aanbod!D130&gt;"",IF(EXACT(BZ115,0),IF(EXACT(AK115,0),IF(EXACT(AE115, "pB"),AF115,IF(EXACT(AE115, "Gvg"),AF115,IF(EXACT(AE115, "Gvg-A"),AF115,IF(EXACT(AE115, "Gvg-B"),AF115,0)))),0),0)," ")</f>
        <v xml:space="preserve"> </v>
      </c>
      <c r="DJ115" s="31" t="str">
        <f>IF(Aanbod!D130&gt;"",IF($DH$203&gt;0,$DG$1/$DH$203*DH115,0)," ")</f>
        <v xml:space="preserve"> </v>
      </c>
      <c r="DK115" s="29" t="str">
        <f>IF(Aanbod!D130&gt;"",IF(DI115&gt;0,DJ115/DI115," ")," ")</f>
        <v xml:space="preserve"> </v>
      </c>
      <c r="DM115" s="37" t="str">
        <f>IF(Aanbod!D130&gt;"",BX115-BZ115+CQ115+CW115+DC115+DJ115," ")</f>
        <v xml:space="preserve"> </v>
      </c>
      <c r="DN115" s="35" t="str">
        <f>IF(Aanbod!D130&gt;"",IF((DM115-AF115)&gt;0,(DM115-AF115),0)," ")</f>
        <v xml:space="preserve"> </v>
      </c>
      <c r="DO115" s="35" t="str">
        <f>IF(Aanbod!D130&gt;"",IF(DN115&gt;0,(Berekening!H115+BB115+CQ115)/DM115*DN115,0)," ")</f>
        <v xml:space="preserve"> </v>
      </c>
      <c r="DP115" s="35" t="str">
        <f>IF(Aanbod!D130&gt;"",IF(DN115&gt;0,(Berekening!N115+BH115+CW115)/DM115*DN115,0)," ")</f>
        <v xml:space="preserve"> </v>
      </c>
      <c r="DQ115" s="35" t="str">
        <f>IF(Aanbod!D130&gt;"",IF(DN115&gt;0,(Berekening!T115+BN115+DC115)/DM115*DN115,0)," ")</f>
        <v xml:space="preserve"> </v>
      </c>
      <c r="DR115" s="33" t="str">
        <f>IF(Aanbod!D130&gt;"",IF(DN115&gt;0,(Berekening!AA115+BU115+DJ115)/DM115*DN115,0)," ")</f>
        <v xml:space="preserve"> </v>
      </c>
      <c r="DS115" s="35"/>
      <c r="DT115" s="38" t="str">
        <f>IF(Aanbod!D130&gt;"",ROUND((DM115-DN115),2)," ")</f>
        <v xml:space="preserve"> </v>
      </c>
      <c r="DU115" s="38" t="str">
        <f>IF(Aanbod!D130&gt;"",IF(DT115=C115,0.01,DT115),"")</f>
        <v/>
      </c>
      <c r="DV115" s="39" t="str">
        <f>IF(Aanbod!D130&gt;"",RANK(DU115,$DU$2:$DU$201) + COUNTIF($DU$2:DU115,DU115) -1," ")</f>
        <v xml:space="preserve"> </v>
      </c>
      <c r="DW115" s="35" t="str">
        <f>IF(Aanbod!D130&gt;"",IF($DV$203&lt;0,IF(DV115&lt;=ABS($DV$203),0.01,0),IF(DV115&lt;=ABS($DV$203),-0.01,0))," ")</f>
        <v xml:space="preserve"> </v>
      </c>
      <c r="DX115" s="35"/>
      <c r="DY115" s="28" t="str">
        <f>IF(Aanbod!D130&gt;"",DT115+DW115," ")</f>
        <v xml:space="preserve"> </v>
      </c>
    </row>
    <row r="116" spans="1:129" x14ac:dyDescent="0.25">
      <c r="A116" s="26" t="str">
        <f>Aanbod!A131</f>
        <v/>
      </c>
      <c r="B116" s="27" t="str">
        <f>IF(Aanbod!D131&gt;"",IF(EXACT(Aanbod!F131, "Preferent"),Aanbod!E131*2,IF(EXACT(Aanbod!F131, "Concurrent"),Aanbod!E131,0))," ")</f>
        <v xml:space="preserve"> </v>
      </c>
      <c r="C116" s="28" t="str">
        <f>IF(Aanbod!E131&gt;0,Aanbod!E131," ")</f>
        <v xml:space="preserve"> </v>
      </c>
      <c r="D116" s="5"/>
      <c r="E116" s="5"/>
      <c r="F116" s="5" t="str">
        <f>IF(Aanbod!D131&gt;"",IF(EXACT(Aanbod!D131, "pA"),Berekening!B116,IF(EXACT(Aanbod!D131, "Gvg-A"),Berekening!B116,IF(EXACT(Aanbod!D131, "Gvg"),Berekening!B116,0)))," ")</f>
        <v xml:space="preserve"> </v>
      </c>
      <c r="G116" s="5" t="str">
        <f>IF(Aanbod!D131&gt;"",IF(EXACT(Aanbod!D131, "pA"),Aanbod!E131,IF(EXACT(Aanbod!D131, "Gvg-A"),Aanbod!E131,IF(EXACT(Aanbod!D131, "Gvg"),Aanbod!E131,0)))," ")</f>
        <v xml:space="preserve"> </v>
      </c>
      <c r="H116" s="5" t="str">
        <f>IF(Aanbod!D131&gt;"",IF($F$203&gt;0,$E$1/$F$203*F116,0)," ")</f>
        <v xml:space="preserve"> </v>
      </c>
      <c r="I116" s="29" t="str">
        <f>IF(Aanbod!D131&gt;"",IF(G116&gt;0,H116/G116," ")," ")</f>
        <v xml:space="preserve"> </v>
      </c>
      <c r="J116" s="5"/>
      <c r="K116" s="5"/>
      <c r="L116" s="5" t="str">
        <f>IF(Aanbod!D131&gt;"",IF(EXACT(Aanbod!D131, "pB"),Berekening!B116,IF(EXACT(Aanbod!D131, "Gvg-B"),Berekening!B116,IF(EXACT(Aanbod!D131, "Gvg"),Berekening!B116,0)))," ")</f>
        <v xml:space="preserve"> </v>
      </c>
      <c r="M116" s="5" t="str">
        <f>IF(Aanbod!D131&gt;"",IF(EXACT(Aanbod!D131, "pB"),Aanbod!E131,IF(EXACT(Aanbod!D131, "Gvg-B"),Aanbod!E131,IF(EXACT(Aanbod!D131, "Gvg"),Aanbod!E131,0)))," ")</f>
        <v xml:space="preserve"> </v>
      </c>
      <c r="N116" s="9" t="str">
        <f>IF(Aanbod!D131&gt;"",IF($L$203&gt;0,$K$1/$L$203*L116,0)," ")</f>
        <v xml:space="preserve"> </v>
      </c>
      <c r="O116" s="10" t="str">
        <f>IF(Aanbod!D131&gt;"",IF(M116&gt;0,N116/M116," ")," ")</f>
        <v xml:space="preserve"> </v>
      </c>
      <c r="P116" s="26"/>
      <c r="Q116" s="30"/>
      <c r="R116" s="31" t="str">
        <f>IF(Aanbod!D131&gt;"",IF(EXACT(Aanbod!D131, "pA"),Berekening!B116,IF(EXACT(Aanbod!D131, "Gvg"),Berekening!B116,IF(EXACT(Aanbod!D131, "Gvg-A"),Berekening!B116,IF(EXACT(Aanbod!D131, "Gvg-B"),Berekening!B116,0))))," ")</f>
        <v xml:space="preserve"> </v>
      </c>
      <c r="S116" s="31" t="str">
        <f>IF(Aanbod!D131&gt;"",IF(EXACT(Aanbod!D131, "pA"),Aanbod!E131,IF(EXACT(Aanbod!D131, "Gvg"),Aanbod!E131,IF(EXACT(Aanbod!D131, "Gvg-A"),Aanbod!E131,IF(EXACT(Aanbod!D131, "Gvg-B"),Aanbod!E131,0))))," ")</f>
        <v xml:space="preserve"> </v>
      </c>
      <c r="T116" s="31" t="str">
        <f>IF(Aanbod!D131&gt;"",IF($R$203&gt;0,$Q$1/$R$203*R116,0)," ")</f>
        <v xml:space="preserve"> </v>
      </c>
      <c r="U116" s="29" t="str">
        <f>IF(Aanbod!D131&gt;"",IF(S116&gt;0,T116/S116," ")," ")</f>
        <v xml:space="preserve"> </v>
      </c>
      <c r="W116" s="26"/>
      <c r="X116" s="30"/>
      <c r="Y116" s="31" t="str">
        <f>IF(Aanbod!D131&gt;"",IF(EXACT(Aanbod!D131, "pB"),Berekening!B116,IF(EXACT(Aanbod!D131, "Gvg"),Berekening!B116,IF(EXACT(Aanbod!D131, "Gvg-A"),Berekening!B116,IF(EXACT(Aanbod!D131, "Gvg-B"),Berekening!B116,0))))," ")</f>
        <v xml:space="preserve"> </v>
      </c>
      <c r="Z116" s="31" t="str">
        <f>IF(Aanbod!D131&gt;"",IF(EXACT(Aanbod!D131, "pB"),Aanbod!E131,IF(EXACT(Aanbod!D131, "Gvg"),Aanbod!E131,IF(EXACT(Aanbod!D131, "Gvg-A"),Aanbod!E131,IF(EXACT(Aanbod!D131, "Gvg-B"),Aanbod!E131,0))))," ")</f>
        <v xml:space="preserve"> </v>
      </c>
      <c r="AA116" s="31" t="str">
        <f>IF(Aanbod!D131&gt;"",IF($Y$203&gt;0,$X$1/$Y$203*Y116,0)," ")</f>
        <v xml:space="preserve"> </v>
      </c>
      <c r="AB116" s="29" t="str">
        <f>IF(Aanbod!D131&gt;"",IF(Z116&gt;0,AA116/Z116," ")," ")</f>
        <v xml:space="preserve"> </v>
      </c>
      <c r="AC116" s="32"/>
      <c r="AD116" s="26" t="str">
        <f>IF(Aanbod!D131&gt;"",ROW(AE116)-1," ")</f>
        <v xml:space="preserve"> </v>
      </c>
      <c r="AE116" t="str">
        <f>IF(Aanbod!D131&gt;"",Aanbod!D131," ")</f>
        <v xml:space="preserve"> </v>
      </c>
      <c r="AF116" s="9" t="str">
        <f>IF(Aanbod!D131&gt;"",Aanbod!E131," ")</f>
        <v xml:space="preserve"> </v>
      </c>
      <c r="AG116" t="str">
        <f>IF(Aanbod!D131&gt;"",Aanbod!F131," ")</f>
        <v xml:space="preserve"> </v>
      </c>
      <c r="AH116" s="33" t="str">
        <f>IF(Aanbod!D131&gt;"",Berekening!B116," ")</f>
        <v xml:space="preserve"> </v>
      </c>
      <c r="AI116" s="34" t="str">
        <f>IF(Aanbod!D131&gt;"",Berekening!H116+Berekening!N116+Berekening!T116+Berekening!AA116," ")</f>
        <v xml:space="preserve"> </v>
      </c>
      <c r="AJ116" s="35" t="str">
        <f>IF(Aanbod!D131&gt;"",IF((AI116-AF116)&gt;0,0,(AI116-AF116))," ")</f>
        <v xml:space="preserve"> </v>
      </c>
      <c r="AK116" s="35" t="str">
        <f>IF(Aanbod!D131&gt;"",IF((AI116-AF116)&gt;0,(AI116-AF116),0)," ")</f>
        <v xml:space="preserve"> </v>
      </c>
      <c r="AL116" s="35" t="str">
        <f>IF(Aanbod!D131&gt;"",IF(AK116&gt;0,Berekening!H116/AI116*AK116,0)," ")</f>
        <v xml:space="preserve"> </v>
      </c>
      <c r="AM116" s="35" t="str">
        <f>IF(Aanbod!D131&gt;"",IF(AK116&gt;0,Berekening!N116/AI116*AK116,0)," ")</f>
        <v xml:space="preserve"> </v>
      </c>
      <c r="AN116" s="35" t="str">
        <f>IF(Aanbod!D131&gt;"",IF(AK116&gt;0,Berekening!T116/AI116*AK116,0)," ")</f>
        <v xml:space="preserve"> </v>
      </c>
      <c r="AO116" s="33" t="str">
        <f>IF(Aanbod!D131&gt;"",IF(AK116&gt;0,Berekening!AA116/AI116*AK116,0)," ")</f>
        <v xml:space="preserve"> </v>
      </c>
      <c r="AX116" s="36"/>
      <c r="AY116" s="5"/>
      <c r="AZ116" s="5" t="str">
        <f>IF(Aanbod!D131&gt;"",IF(EXACT(AK116,0),IF(EXACT(Aanbod!D131, "pA"),Berekening!B116,IF(EXACT(Aanbod!D131, "Gvg-A"),Berekening!B116,IF(EXACT(Aanbod!D131, "Gvg"),Berekening!B116,0))),0)," ")</f>
        <v xml:space="preserve"> </v>
      </c>
      <c r="BA116" s="5" t="str">
        <f>IF(Aanbod!D131&gt;"",IF(EXACT(AK116,0),IF(EXACT(Aanbod!D131, "pA"),Aanbod!E131,IF(EXACT(Aanbod!D131, "Gvg-A"),Aanbod!E131,IF(EXACT(Aanbod!D131, "Gvg"),Aanbod!E131,0))),0)," ")</f>
        <v xml:space="preserve"> </v>
      </c>
      <c r="BB116" s="5" t="str">
        <f>IF(Aanbod!D131&gt;"",IF($AZ$203&gt;0,$AY$1/$AZ$203*AZ116,0)," ")</f>
        <v xml:space="preserve"> </v>
      </c>
      <c r="BC116" s="29" t="str">
        <f>IF(Aanbod!D131&gt;"",IF(BA116&gt;0,BB116/BA116," ")," ")</f>
        <v xml:space="preserve"> </v>
      </c>
      <c r="BD116" s="5"/>
      <c r="BE116" s="5"/>
      <c r="BF116" s="5" t="str">
        <f>IF(Aanbod!D131&gt;"",IF(EXACT(AK116,0),IF(EXACT(Aanbod!D131, "pB"),Berekening!B116,IF(EXACT(Aanbod!D131, "Gvg-B"),Berekening!B116,IF(EXACT(Aanbod!D131, "Gvg"),Berekening!B116,0))),0)," ")</f>
        <v xml:space="preserve"> </v>
      </c>
      <c r="BG116" s="5" t="str">
        <f>IF(Aanbod!D131&gt;"",IF(EXACT(AK116,0),IF(EXACT(Aanbod!D131, "pB"),Aanbod!E131,IF(EXACT(Aanbod!D131, "Gvg-B"),Aanbod!E131,IF(EXACT(Aanbod!D131, "Gvg"),Aanbod!E131,0))),0)," ")</f>
        <v xml:space="preserve"> </v>
      </c>
      <c r="BH116" s="9" t="str">
        <f>IF(Aanbod!D131&gt;"",IF($BF$203&gt;0,$BE$1/$BF$203*BF116,0)," ")</f>
        <v xml:space="preserve"> </v>
      </c>
      <c r="BI116" s="10" t="str">
        <f>IF(Aanbod!D131&gt;"",IF(BG116&gt;0,BH116/BG116," ")," ")</f>
        <v xml:space="preserve"> </v>
      </c>
      <c r="BJ116" s="26"/>
      <c r="BK116" s="30"/>
      <c r="BL116" s="31" t="str">
        <f>IF(Aanbod!D131&gt;"",IF(EXACT(AK116,0),IF(EXACT(Aanbod!D131, "pA"),Berekening!B116,IF(EXACT(Aanbod!D131, "Gvg"),Berekening!B116,IF(EXACT(Aanbod!D131, "Gvg-A"),Berekening!B116,IF(EXACT(Aanbod!D131, "Gvg-B"),Berekening!B116,0)))),0)," ")</f>
        <v xml:space="preserve"> </v>
      </c>
      <c r="BM116" s="31" t="str">
        <f>IF(Aanbod!D131&gt;"",IF(EXACT(AK116,0),IF(EXACT(Aanbod!D131, "pA"),Aanbod!E131,IF(EXACT(Aanbod!D131, "Gvg"),Aanbod!E131,IF(EXACT(Aanbod!D131, "Gvg-A"),Aanbod!E131,IF(EXACT(Aanbod!D131, "Gvg-B"),Aanbod!E131,0)))),0)," ")</f>
        <v xml:space="preserve"> </v>
      </c>
      <c r="BN116" s="31" t="str">
        <f>IF(Aanbod!D131&gt;"",IF($BL$203&gt;0,$BK$1/$BL$203*BL116,0)," ")</f>
        <v xml:space="preserve"> </v>
      </c>
      <c r="BO116" s="29" t="str">
        <f>IF(Aanbod!D131&gt;"",IF(BM116&gt;0,BN116/BM116," ")," ")</f>
        <v xml:space="preserve"> </v>
      </c>
      <c r="BQ116" s="26"/>
      <c r="BR116" s="30"/>
      <c r="BS116" s="31" t="str">
        <f>IF(Aanbod!D131&gt;"",IF(EXACT(AK116,0),IF(EXACT(Aanbod!D131, "pB"),Berekening!B116,IF(EXACT(Aanbod!D131, "Gvg"),Berekening!B116,IF(EXACT(Aanbod!D131, "Gvg-A"),Berekening!B116,IF(EXACT(Aanbod!D131, "Gvg-B"),Berekening!B116,0)))),0)," ")</f>
        <v xml:space="preserve"> </v>
      </c>
      <c r="BT116" s="31" t="str">
        <f>IF(Aanbod!D131&gt;"",IF(EXACT(AK116,0),IF(EXACT(Aanbod!D131, "pB"),Aanbod!E131,IF(EXACT(Aanbod!D131, "Gvg"),Aanbod!E131,IF(EXACT(Aanbod!D131, "Gvg-A"),Aanbod!E131,IF(EXACT(Aanbod!D131, "Gvg-B"),Aanbod!E131,0)))),0)," ")</f>
        <v xml:space="preserve"> </v>
      </c>
      <c r="BU116" s="31" t="str">
        <f>IF(Aanbod!D131&gt;"",IF($BS$203&gt;0,$BR$1/$BS$203*BS116,0)," ")</f>
        <v xml:space="preserve"> </v>
      </c>
      <c r="BV116" s="29" t="str">
        <f>IF(Aanbod!D131&gt;"",IF(BT116&gt;0,BU116/BT116," ")," ")</f>
        <v xml:space="preserve"> </v>
      </c>
      <c r="BX116" s="34" t="str">
        <f>IF(Aanbod!D131&gt;"",AI116-AK116+BB116+BH116+BN116+BU116," ")</f>
        <v xml:space="preserve"> </v>
      </c>
      <c r="BY116" s="35" t="str">
        <f>IF(Aanbod!D131&gt;"",IF((BX116-AF116)&gt;0,0,(BX116-AF116))," ")</f>
        <v xml:space="preserve"> </v>
      </c>
      <c r="BZ116" s="35" t="str">
        <f>IF(Aanbod!D131&gt;"",IF((BX116-AF116)&gt;0,(BX116-AF116),0)," ")</f>
        <v xml:space="preserve"> </v>
      </c>
      <c r="CA116" s="35" t="str">
        <f>IF(Aanbod!D131&gt;"",IF(BZ116&gt;0,(Berekening!H116+BB116)/BX116*BZ116,0)," ")</f>
        <v xml:space="preserve"> </v>
      </c>
      <c r="CB116" s="35" t="str">
        <f>IF(Aanbod!D131&gt;"",IF(BZ116&gt;0,(Berekening!N116+BH116)/BX116*BZ116,0)," ")</f>
        <v xml:space="preserve"> </v>
      </c>
      <c r="CC116" s="35" t="str">
        <f>IF(Aanbod!D131&gt;"",IF(BZ116&gt;0,(Berekening!T116+BN116)/BX116*BZ116,0)," ")</f>
        <v xml:space="preserve"> </v>
      </c>
      <c r="CD116" s="33" t="str">
        <f>IF(Aanbod!D131&gt;"",IF(BZ116&gt;0,Berekening!AA116/BX116*BZ116,0)," ")</f>
        <v xml:space="preserve"> </v>
      </c>
      <c r="CE116" s="35"/>
      <c r="CM116" s="36"/>
      <c r="CN116" s="5"/>
      <c r="CO116" s="5" t="str">
        <f>IF(Aanbod!D131&gt;"",IF(EXACT(BZ116,0),IF(EXACT(AK116,0),IF(EXACT(AE116, "pA"),AH116,IF(EXACT(AE116, "Gvg-A"),AH116,IF(EXACT(AE116, "Gvg"),AH116,0))),0),0)," ")</f>
        <v xml:space="preserve"> </v>
      </c>
      <c r="CP116" s="5" t="str">
        <f>IF(Aanbod!D131&gt;"",IF(EXACT(BZ116,0),IF(EXACT(AK116,0),IF(EXACT(AE116, "pA"),AF116,IF(EXACT(AE116, "Gvg-A"),AF116,IF(EXACT(AE116, "Gvg"),AF116,0))),0),0)," ")</f>
        <v xml:space="preserve"> </v>
      </c>
      <c r="CQ116" s="5" t="str">
        <f>IF(Aanbod!D131&gt;"",IF($CO$203&gt;0,$CN$1/$CO$203*CO116,0)," ")</f>
        <v xml:space="preserve"> </v>
      </c>
      <c r="CR116" s="29" t="str">
        <f>IF(Aanbod!D131&gt;"",IF(CP116&gt;0,CQ116/CP116," ")," ")</f>
        <v xml:space="preserve"> </v>
      </c>
      <c r="CS116" s="5"/>
      <c r="CT116" s="5"/>
      <c r="CU116" s="5" t="str">
        <f>IF(Aanbod!D131&gt;"",IF(EXACT(BZ116,0),IF(EXACT(AK116,0),IF(EXACT(AE116, "pB"),AH116,IF(EXACT(AE116, "Gvg-B"),AH116,IF(EXACT(AE116, "Gvg"),AH116,0))),0),0)," ")</f>
        <v xml:space="preserve"> </v>
      </c>
      <c r="CV116" s="5" t="str">
        <f>IF(Aanbod!D131&gt;"",IF(EXACT(BZ116,0),IF(EXACT(AK116,0),IF(EXACT(AE116, "pB"),AF116,IF(EXACT(AE116, "Gvg-B"),AF116,IF(EXACT(AE116, "Gvg"),AF116,0))),0),0)," ")</f>
        <v xml:space="preserve"> </v>
      </c>
      <c r="CW116" s="9" t="str">
        <f>IF(Aanbod!D131&gt;"",IF($CU$203&gt;0,$CT$1/$CU$203*CU116,0)," ")</f>
        <v xml:space="preserve"> </v>
      </c>
      <c r="CX116" s="10" t="str">
        <f>IF(Aanbod!D131&gt;"",IF(CV116&gt;0,CW116/CV116," ")," ")</f>
        <v xml:space="preserve"> </v>
      </c>
      <c r="CY116" s="26"/>
      <c r="CZ116" s="30"/>
      <c r="DA116" s="31" t="str">
        <f>IF(Aanbod!D131&gt;"",IF(EXACT(BZ116,0),IF(EXACT(AK116,0),IF(EXACT(AE116, "pA"),AH116,IF(EXACT(AE116, "Gvg"),AH116,IF(EXACT(AE116, "Gvg-A"),AH116,IF(EXACT(AE116, "Gvg-B"),AH116,0)))),0),0)," ")</f>
        <v xml:space="preserve"> </v>
      </c>
      <c r="DB116" s="31" t="str">
        <f>IF(Aanbod!D131&gt;"",IF(EXACT(BZ116,0),IF(EXACT(AK116,0),IF(EXACT(AE116, "pA"),AF116,IF(EXACT(AE116, "Gvg"),AF116,IF(EXACT(AE116, "Gvg-A"),AF116,IF(EXACT(AE116, "Gvg-B"),AF116,0)))),0),0)," ")</f>
        <v xml:space="preserve"> </v>
      </c>
      <c r="DC116" s="31" t="str">
        <f>IF(Aanbod!D131&gt;"",IF($DA$203&gt;0,$CZ$1/$DA$203*DA116,0)," ")</f>
        <v xml:space="preserve"> </v>
      </c>
      <c r="DD116" s="29" t="str">
        <f>IF(Aanbod!D131&gt;"",IF(DB116&gt;0,DC116/DB116," ")," ")</f>
        <v xml:space="preserve"> </v>
      </c>
      <c r="DF116" s="26"/>
      <c r="DG116" s="30"/>
      <c r="DH116" s="31" t="str">
        <f>IF(Aanbod!D131&gt;"",IF(EXACT(BZ116,0),IF(EXACT(AK116,0),IF(EXACT(AE116, "pB"),AH116,IF(EXACT(AE116, "Gvg"),AH116,IF(EXACT(AE116, "Gvg-A"),AH116,IF(EXACT(AE116, "Gvg-B"),AH116,0)))),0),0)," ")</f>
        <v xml:space="preserve"> </v>
      </c>
      <c r="DI116" s="31" t="str">
        <f>IF(Aanbod!D131&gt;"",IF(EXACT(BZ116,0),IF(EXACT(AK116,0),IF(EXACT(AE116, "pB"),AF116,IF(EXACT(AE116, "Gvg"),AF116,IF(EXACT(AE116, "Gvg-A"),AF116,IF(EXACT(AE116, "Gvg-B"),AF116,0)))),0),0)," ")</f>
        <v xml:space="preserve"> </v>
      </c>
      <c r="DJ116" s="31" t="str">
        <f>IF(Aanbod!D131&gt;"",IF($DH$203&gt;0,$DG$1/$DH$203*DH116,0)," ")</f>
        <v xml:space="preserve"> </v>
      </c>
      <c r="DK116" s="29" t="str">
        <f>IF(Aanbod!D131&gt;"",IF(DI116&gt;0,DJ116/DI116," ")," ")</f>
        <v xml:space="preserve"> </v>
      </c>
      <c r="DM116" s="37" t="str">
        <f>IF(Aanbod!D131&gt;"",BX116-BZ116+CQ116+CW116+DC116+DJ116," ")</f>
        <v xml:space="preserve"> </v>
      </c>
      <c r="DN116" s="35" t="str">
        <f>IF(Aanbod!D131&gt;"",IF((DM116-AF116)&gt;0,(DM116-AF116),0)," ")</f>
        <v xml:space="preserve"> </v>
      </c>
      <c r="DO116" s="35" t="str">
        <f>IF(Aanbod!D131&gt;"",IF(DN116&gt;0,(Berekening!H116+BB116+CQ116)/DM116*DN116,0)," ")</f>
        <v xml:space="preserve"> </v>
      </c>
      <c r="DP116" s="35" t="str">
        <f>IF(Aanbod!D131&gt;"",IF(DN116&gt;0,(Berekening!N116+BH116+CW116)/DM116*DN116,0)," ")</f>
        <v xml:space="preserve"> </v>
      </c>
      <c r="DQ116" s="35" t="str">
        <f>IF(Aanbod!D131&gt;"",IF(DN116&gt;0,(Berekening!T116+BN116+DC116)/DM116*DN116,0)," ")</f>
        <v xml:space="preserve"> </v>
      </c>
      <c r="DR116" s="33" t="str">
        <f>IF(Aanbod!D131&gt;"",IF(DN116&gt;0,(Berekening!AA116+BU116+DJ116)/DM116*DN116,0)," ")</f>
        <v xml:space="preserve"> </v>
      </c>
      <c r="DS116" s="35"/>
      <c r="DT116" s="38" t="str">
        <f>IF(Aanbod!D131&gt;"",ROUND((DM116-DN116),2)," ")</f>
        <v xml:space="preserve"> </v>
      </c>
      <c r="DU116" s="38" t="str">
        <f>IF(Aanbod!D131&gt;"",IF(DT116=C116,0.01,DT116),"")</f>
        <v/>
      </c>
      <c r="DV116" s="39" t="str">
        <f>IF(Aanbod!D131&gt;"",RANK(DU116,$DU$2:$DU$201) + COUNTIF($DU$2:DU116,DU116) -1," ")</f>
        <v xml:space="preserve"> </v>
      </c>
      <c r="DW116" s="35" t="str">
        <f>IF(Aanbod!D131&gt;"",IF($DV$203&lt;0,IF(DV116&lt;=ABS($DV$203),0.01,0),IF(DV116&lt;=ABS($DV$203),-0.01,0))," ")</f>
        <v xml:space="preserve"> </v>
      </c>
      <c r="DX116" s="35"/>
      <c r="DY116" s="28" t="str">
        <f>IF(Aanbod!D131&gt;"",DT116+DW116," ")</f>
        <v xml:space="preserve"> </v>
      </c>
    </row>
    <row r="117" spans="1:129" x14ac:dyDescent="0.25">
      <c r="A117" s="26" t="str">
        <f>Aanbod!A132</f>
        <v/>
      </c>
      <c r="B117" s="27" t="str">
        <f>IF(Aanbod!D132&gt;"",IF(EXACT(Aanbod!F132, "Preferent"),Aanbod!E132*2,IF(EXACT(Aanbod!F132, "Concurrent"),Aanbod!E132,0))," ")</f>
        <v xml:space="preserve"> </v>
      </c>
      <c r="C117" s="28" t="str">
        <f>IF(Aanbod!E132&gt;0,Aanbod!E132," ")</f>
        <v xml:space="preserve"> </v>
      </c>
      <c r="D117" s="5"/>
      <c r="E117" s="5"/>
      <c r="F117" s="5" t="str">
        <f>IF(Aanbod!D132&gt;"",IF(EXACT(Aanbod!D132, "pA"),Berekening!B117,IF(EXACT(Aanbod!D132, "Gvg-A"),Berekening!B117,IF(EXACT(Aanbod!D132, "Gvg"),Berekening!B117,0)))," ")</f>
        <v xml:space="preserve"> </v>
      </c>
      <c r="G117" s="5" t="str">
        <f>IF(Aanbod!D132&gt;"",IF(EXACT(Aanbod!D132, "pA"),Aanbod!E132,IF(EXACT(Aanbod!D132, "Gvg-A"),Aanbod!E132,IF(EXACT(Aanbod!D132, "Gvg"),Aanbod!E132,0)))," ")</f>
        <v xml:space="preserve"> </v>
      </c>
      <c r="H117" s="5" t="str">
        <f>IF(Aanbod!D132&gt;"",IF($F$203&gt;0,$E$1/$F$203*F117,0)," ")</f>
        <v xml:space="preserve"> </v>
      </c>
      <c r="I117" s="29" t="str">
        <f>IF(Aanbod!D132&gt;"",IF(G117&gt;0,H117/G117," ")," ")</f>
        <v xml:space="preserve"> </v>
      </c>
      <c r="J117" s="5"/>
      <c r="K117" s="5"/>
      <c r="L117" s="5" t="str">
        <f>IF(Aanbod!D132&gt;"",IF(EXACT(Aanbod!D132, "pB"),Berekening!B117,IF(EXACT(Aanbod!D132, "Gvg-B"),Berekening!B117,IF(EXACT(Aanbod!D132, "Gvg"),Berekening!B117,0)))," ")</f>
        <v xml:space="preserve"> </v>
      </c>
      <c r="M117" s="5" t="str">
        <f>IF(Aanbod!D132&gt;"",IF(EXACT(Aanbod!D132, "pB"),Aanbod!E132,IF(EXACT(Aanbod!D132, "Gvg-B"),Aanbod!E132,IF(EXACT(Aanbod!D132, "Gvg"),Aanbod!E132,0)))," ")</f>
        <v xml:space="preserve"> </v>
      </c>
      <c r="N117" s="9" t="str">
        <f>IF(Aanbod!D132&gt;"",IF($L$203&gt;0,$K$1/$L$203*L117,0)," ")</f>
        <v xml:space="preserve"> </v>
      </c>
      <c r="O117" s="10" t="str">
        <f>IF(Aanbod!D132&gt;"",IF(M117&gt;0,N117/M117," ")," ")</f>
        <v xml:space="preserve"> </v>
      </c>
      <c r="P117" s="26"/>
      <c r="Q117" s="30"/>
      <c r="R117" s="31" t="str">
        <f>IF(Aanbod!D132&gt;"",IF(EXACT(Aanbod!D132, "pA"),Berekening!B117,IF(EXACT(Aanbod!D132, "Gvg"),Berekening!B117,IF(EXACT(Aanbod!D132, "Gvg-A"),Berekening!B117,IF(EXACT(Aanbod!D132, "Gvg-B"),Berekening!B117,0))))," ")</f>
        <v xml:space="preserve"> </v>
      </c>
      <c r="S117" s="31" t="str">
        <f>IF(Aanbod!D132&gt;"",IF(EXACT(Aanbod!D132, "pA"),Aanbod!E132,IF(EXACT(Aanbod!D132, "Gvg"),Aanbod!E132,IF(EXACT(Aanbod!D132, "Gvg-A"),Aanbod!E132,IF(EXACT(Aanbod!D132, "Gvg-B"),Aanbod!E132,0))))," ")</f>
        <v xml:space="preserve"> </v>
      </c>
      <c r="T117" s="31" t="str">
        <f>IF(Aanbod!D132&gt;"",IF($R$203&gt;0,$Q$1/$R$203*R117,0)," ")</f>
        <v xml:space="preserve"> </v>
      </c>
      <c r="U117" s="29" t="str">
        <f>IF(Aanbod!D132&gt;"",IF(S117&gt;0,T117/S117," ")," ")</f>
        <v xml:space="preserve"> </v>
      </c>
      <c r="W117" s="26"/>
      <c r="X117" s="30"/>
      <c r="Y117" s="31" t="str">
        <f>IF(Aanbod!D132&gt;"",IF(EXACT(Aanbod!D132, "pB"),Berekening!B117,IF(EXACT(Aanbod!D132, "Gvg"),Berekening!B117,IF(EXACT(Aanbod!D132, "Gvg-A"),Berekening!B117,IF(EXACT(Aanbod!D132, "Gvg-B"),Berekening!B117,0))))," ")</f>
        <v xml:space="preserve"> </v>
      </c>
      <c r="Z117" s="31" t="str">
        <f>IF(Aanbod!D132&gt;"",IF(EXACT(Aanbod!D132, "pB"),Aanbod!E132,IF(EXACT(Aanbod!D132, "Gvg"),Aanbod!E132,IF(EXACT(Aanbod!D132, "Gvg-A"),Aanbod!E132,IF(EXACT(Aanbod!D132, "Gvg-B"),Aanbod!E132,0))))," ")</f>
        <v xml:space="preserve"> </v>
      </c>
      <c r="AA117" s="31" t="str">
        <f>IF(Aanbod!D132&gt;"",IF($Y$203&gt;0,$X$1/$Y$203*Y117,0)," ")</f>
        <v xml:space="preserve"> </v>
      </c>
      <c r="AB117" s="29" t="str">
        <f>IF(Aanbod!D132&gt;"",IF(Z117&gt;0,AA117/Z117," ")," ")</f>
        <v xml:space="preserve"> </v>
      </c>
      <c r="AC117" s="32"/>
      <c r="AD117" s="26" t="str">
        <f>IF(Aanbod!D132&gt;"",ROW(AE117)-1," ")</f>
        <v xml:space="preserve"> </v>
      </c>
      <c r="AE117" t="str">
        <f>IF(Aanbod!D132&gt;"",Aanbod!D132," ")</f>
        <v xml:space="preserve"> </v>
      </c>
      <c r="AF117" s="9" t="str">
        <f>IF(Aanbod!D132&gt;"",Aanbod!E132," ")</f>
        <v xml:space="preserve"> </v>
      </c>
      <c r="AG117" t="str">
        <f>IF(Aanbod!D132&gt;"",Aanbod!F132," ")</f>
        <v xml:space="preserve"> </v>
      </c>
      <c r="AH117" s="33" t="str">
        <f>IF(Aanbod!D132&gt;"",Berekening!B117," ")</f>
        <v xml:space="preserve"> </v>
      </c>
      <c r="AI117" s="34" t="str">
        <f>IF(Aanbod!D132&gt;"",Berekening!H117+Berekening!N117+Berekening!T117+Berekening!AA117," ")</f>
        <v xml:space="preserve"> </v>
      </c>
      <c r="AJ117" s="35" t="str">
        <f>IF(Aanbod!D132&gt;"",IF((AI117-AF117)&gt;0,0,(AI117-AF117))," ")</f>
        <v xml:space="preserve"> </v>
      </c>
      <c r="AK117" s="35" t="str">
        <f>IF(Aanbod!D132&gt;"",IF((AI117-AF117)&gt;0,(AI117-AF117),0)," ")</f>
        <v xml:space="preserve"> </v>
      </c>
      <c r="AL117" s="35" t="str">
        <f>IF(Aanbod!D132&gt;"",IF(AK117&gt;0,Berekening!H117/AI117*AK117,0)," ")</f>
        <v xml:space="preserve"> </v>
      </c>
      <c r="AM117" s="35" t="str">
        <f>IF(Aanbod!D132&gt;"",IF(AK117&gt;0,Berekening!N117/AI117*AK117,0)," ")</f>
        <v xml:space="preserve"> </v>
      </c>
      <c r="AN117" s="35" t="str">
        <f>IF(Aanbod!D132&gt;"",IF(AK117&gt;0,Berekening!T117/AI117*AK117,0)," ")</f>
        <v xml:space="preserve"> </v>
      </c>
      <c r="AO117" s="33" t="str">
        <f>IF(Aanbod!D132&gt;"",IF(AK117&gt;0,Berekening!AA117/AI117*AK117,0)," ")</f>
        <v xml:space="preserve"> </v>
      </c>
      <c r="AX117" s="36"/>
      <c r="AY117" s="5"/>
      <c r="AZ117" s="5" t="str">
        <f>IF(Aanbod!D132&gt;"",IF(EXACT(AK117,0),IF(EXACT(Aanbod!D132, "pA"),Berekening!B117,IF(EXACT(Aanbod!D132, "Gvg-A"),Berekening!B117,IF(EXACT(Aanbod!D132, "Gvg"),Berekening!B117,0))),0)," ")</f>
        <v xml:space="preserve"> </v>
      </c>
      <c r="BA117" s="5" t="str">
        <f>IF(Aanbod!D132&gt;"",IF(EXACT(AK117,0),IF(EXACT(Aanbod!D132, "pA"),Aanbod!E132,IF(EXACT(Aanbod!D132, "Gvg-A"),Aanbod!E132,IF(EXACT(Aanbod!D132, "Gvg"),Aanbod!E132,0))),0)," ")</f>
        <v xml:space="preserve"> </v>
      </c>
      <c r="BB117" s="5" t="str">
        <f>IF(Aanbod!D132&gt;"",IF($AZ$203&gt;0,$AY$1/$AZ$203*AZ117,0)," ")</f>
        <v xml:space="preserve"> </v>
      </c>
      <c r="BC117" s="29" t="str">
        <f>IF(Aanbod!D132&gt;"",IF(BA117&gt;0,BB117/BA117," ")," ")</f>
        <v xml:space="preserve"> </v>
      </c>
      <c r="BD117" s="5"/>
      <c r="BE117" s="5"/>
      <c r="BF117" s="5" t="str">
        <f>IF(Aanbod!D132&gt;"",IF(EXACT(AK117,0),IF(EXACT(Aanbod!D132, "pB"),Berekening!B117,IF(EXACT(Aanbod!D132, "Gvg-B"),Berekening!B117,IF(EXACT(Aanbod!D132, "Gvg"),Berekening!B117,0))),0)," ")</f>
        <v xml:space="preserve"> </v>
      </c>
      <c r="BG117" s="5" t="str">
        <f>IF(Aanbod!D132&gt;"",IF(EXACT(AK117,0),IF(EXACT(Aanbod!D132, "pB"),Aanbod!E132,IF(EXACT(Aanbod!D132, "Gvg-B"),Aanbod!E132,IF(EXACT(Aanbod!D132, "Gvg"),Aanbod!E132,0))),0)," ")</f>
        <v xml:space="preserve"> </v>
      </c>
      <c r="BH117" s="9" t="str">
        <f>IF(Aanbod!D132&gt;"",IF($BF$203&gt;0,$BE$1/$BF$203*BF117,0)," ")</f>
        <v xml:space="preserve"> </v>
      </c>
      <c r="BI117" s="10" t="str">
        <f>IF(Aanbod!D132&gt;"",IF(BG117&gt;0,BH117/BG117," ")," ")</f>
        <v xml:space="preserve"> </v>
      </c>
      <c r="BJ117" s="26"/>
      <c r="BK117" s="30"/>
      <c r="BL117" s="31" t="str">
        <f>IF(Aanbod!D132&gt;"",IF(EXACT(AK117,0),IF(EXACT(Aanbod!D132, "pA"),Berekening!B117,IF(EXACT(Aanbod!D132, "Gvg"),Berekening!B117,IF(EXACT(Aanbod!D132, "Gvg-A"),Berekening!B117,IF(EXACT(Aanbod!D132, "Gvg-B"),Berekening!B117,0)))),0)," ")</f>
        <v xml:space="preserve"> </v>
      </c>
      <c r="BM117" s="31" t="str">
        <f>IF(Aanbod!D132&gt;"",IF(EXACT(AK117,0),IF(EXACT(Aanbod!D132, "pA"),Aanbod!E132,IF(EXACT(Aanbod!D132, "Gvg"),Aanbod!E132,IF(EXACT(Aanbod!D132, "Gvg-A"),Aanbod!E132,IF(EXACT(Aanbod!D132, "Gvg-B"),Aanbod!E132,0)))),0)," ")</f>
        <v xml:space="preserve"> </v>
      </c>
      <c r="BN117" s="31" t="str">
        <f>IF(Aanbod!D132&gt;"",IF($BL$203&gt;0,$BK$1/$BL$203*BL117,0)," ")</f>
        <v xml:space="preserve"> </v>
      </c>
      <c r="BO117" s="29" t="str">
        <f>IF(Aanbod!D132&gt;"",IF(BM117&gt;0,BN117/BM117," ")," ")</f>
        <v xml:space="preserve"> </v>
      </c>
      <c r="BQ117" s="26"/>
      <c r="BR117" s="30"/>
      <c r="BS117" s="31" t="str">
        <f>IF(Aanbod!D132&gt;"",IF(EXACT(AK117,0),IF(EXACT(Aanbod!D132, "pB"),Berekening!B117,IF(EXACT(Aanbod!D132, "Gvg"),Berekening!B117,IF(EXACT(Aanbod!D132, "Gvg-A"),Berekening!B117,IF(EXACT(Aanbod!D132, "Gvg-B"),Berekening!B117,0)))),0)," ")</f>
        <v xml:space="preserve"> </v>
      </c>
      <c r="BT117" s="31" t="str">
        <f>IF(Aanbod!D132&gt;"",IF(EXACT(AK117,0),IF(EXACT(Aanbod!D132, "pB"),Aanbod!E132,IF(EXACT(Aanbod!D132, "Gvg"),Aanbod!E132,IF(EXACT(Aanbod!D132, "Gvg-A"),Aanbod!E132,IF(EXACT(Aanbod!D132, "Gvg-B"),Aanbod!E132,0)))),0)," ")</f>
        <v xml:space="preserve"> </v>
      </c>
      <c r="BU117" s="31" t="str">
        <f>IF(Aanbod!D132&gt;"",IF($BS$203&gt;0,$BR$1/$BS$203*BS117,0)," ")</f>
        <v xml:space="preserve"> </v>
      </c>
      <c r="BV117" s="29" t="str">
        <f>IF(Aanbod!D132&gt;"",IF(BT117&gt;0,BU117/BT117," ")," ")</f>
        <v xml:space="preserve"> </v>
      </c>
      <c r="BX117" s="34" t="str">
        <f>IF(Aanbod!D132&gt;"",AI117-AK117+BB117+BH117+BN117+BU117," ")</f>
        <v xml:space="preserve"> </v>
      </c>
      <c r="BY117" s="35" t="str">
        <f>IF(Aanbod!D132&gt;"",IF((BX117-AF117)&gt;0,0,(BX117-AF117))," ")</f>
        <v xml:space="preserve"> </v>
      </c>
      <c r="BZ117" s="35" t="str">
        <f>IF(Aanbod!D132&gt;"",IF((BX117-AF117)&gt;0,(BX117-AF117),0)," ")</f>
        <v xml:space="preserve"> </v>
      </c>
      <c r="CA117" s="35" t="str">
        <f>IF(Aanbod!D132&gt;"",IF(BZ117&gt;0,(Berekening!H117+BB117)/BX117*BZ117,0)," ")</f>
        <v xml:space="preserve"> </v>
      </c>
      <c r="CB117" s="35" t="str">
        <f>IF(Aanbod!D132&gt;"",IF(BZ117&gt;0,(Berekening!N117+BH117)/BX117*BZ117,0)," ")</f>
        <v xml:space="preserve"> </v>
      </c>
      <c r="CC117" s="35" t="str">
        <f>IF(Aanbod!D132&gt;"",IF(BZ117&gt;0,(Berekening!T117+BN117)/BX117*BZ117,0)," ")</f>
        <v xml:space="preserve"> </v>
      </c>
      <c r="CD117" s="33" t="str">
        <f>IF(Aanbod!D132&gt;"",IF(BZ117&gt;0,Berekening!AA117/BX117*BZ117,0)," ")</f>
        <v xml:space="preserve"> </v>
      </c>
      <c r="CE117" s="35"/>
      <c r="CM117" s="36"/>
      <c r="CN117" s="5"/>
      <c r="CO117" s="5" t="str">
        <f>IF(Aanbod!D132&gt;"",IF(EXACT(BZ117,0),IF(EXACT(AK117,0),IF(EXACT(AE117, "pA"),AH117,IF(EXACT(AE117, "Gvg-A"),AH117,IF(EXACT(AE117, "Gvg"),AH117,0))),0),0)," ")</f>
        <v xml:space="preserve"> </v>
      </c>
      <c r="CP117" s="5" t="str">
        <f>IF(Aanbod!D132&gt;"",IF(EXACT(BZ117,0),IF(EXACT(AK117,0),IF(EXACT(AE117, "pA"),AF117,IF(EXACT(AE117, "Gvg-A"),AF117,IF(EXACT(AE117, "Gvg"),AF117,0))),0),0)," ")</f>
        <v xml:space="preserve"> </v>
      </c>
      <c r="CQ117" s="5" t="str">
        <f>IF(Aanbod!D132&gt;"",IF($CO$203&gt;0,$CN$1/$CO$203*CO117,0)," ")</f>
        <v xml:space="preserve"> </v>
      </c>
      <c r="CR117" s="29" t="str">
        <f>IF(Aanbod!D132&gt;"",IF(CP117&gt;0,CQ117/CP117," ")," ")</f>
        <v xml:space="preserve"> </v>
      </c>
      <c r="CS117" s="5"/>
      <c r="CT117" s="5"/>
      <c r="CU117" s="5" t="str">
        <f>IF(Aanbod!D132&gt;"",IF(EXACT(BZ117,0),IF(EXACT(AK117,0),IF(EXACT(AE117, "pB"),AH117,IF(EXACT(AE117, "Gvg-B"),AH117,IF(EXACT(AE117, "Gvg"),AH117,0))),0),0)," ")</f>
        <v xml:space="preserve"> </v>
      </c>
      <c r="CV117" s="5" t="str">
        <f>IF(Aanbod!D132&gt;"",IF(EXACT(BZ117,0),IF(EXACT(AK117,0),IF(EXACT(AE117, "pB"),AF117,IF(EXACT(AE117, "Gvg-B"),AF117,IF(EXACT(AE117, "Gvg"),AF117,0))),0),0)," ")</f>
        <v xml:space="preserve"> </v>
      </c>
      <c r="CW117" s="9" t="str">
        <f>IF(Aanbod!D132&gt;"",IF($CU$203&gt;0,$CT$1/$CU$203*CU117,0)," ")</f>
        <v xml:space="preserve"> </v>
      </c>
      <c r="CX117" s="10" t="str">
        <f>IF(Aanbod!D132&gt;"",IF(CV117&gt;0,CW117/CV117," ")," ")</f>
        <v xml:space="preserve"> </v>
      </c>
      <c r="CY117" s="26"/>
      <c r="CZ117" s="30"/>
      <c r="DA117" s="31" t="str">
        <f>IF(Aanbod!D132&gt;"",IF(EXACT(BZ117,0),IF(EXACT(AK117,0),IF(EXACT(AE117, "pA"),AH117,IF(EXACT(AE117, "Gvg"),AH117,IF(EXACT(AE117, "Gvg-A"),AH117,IF(EXACT(AE117, "Gvg-B"),AH117,0)))),0),0)," ")</f>
        <v xml:space="preserve"> </v>
      </c>
      <c r="DB117" s="31" t="str">
        <f>IF(Aanbod!D132&gt;"",IF(EXACT(BZ117,0),IF(EXACT(AK117,0),IF(EXACT(AE117, "pA"),AF117,IF(EXACT(AE117, "Gvg"),AF117,IF(EXACT(AE117, "Gvg-A"),AF117,IF(EXACT(AE117, "Gvg-B"),AF117,0)))),0),0)," ")</f>
        <v xml:space="preserve"> </v>
      </c>
      <c r="DC117" s="31" t="str">
        <f>IF(Aanbod!D132&gt;"",IF($DA$203&gt;0,$CZ$1/$DA$203*DA117,0)," ")</f>
        <v xml:space="preserve"> </v>
      </c>
      <c r="DD117" s="29" t="str">
        <f>IF(Aanbod!D132&gt;"",IF(DB117&gt;0,DC117/DB117," ")," ")</f>
        <v xml:space="preserve"> </v>
      </c>
      <c r="DF117" s="26"/>
      <c r="DG117" s="30"/>
      <c r="DH117" s="31" t="str">
        <f>IF(Aanbod!D132&gt;"",IF(EXACT(BZ117,0),IF(EXACT(AK117,0),IF(EXACT(AE117, "pB"),AH117,IF(EXACT(AE117, "Gvg"),AH117,IF(EXACT(AE117, "Gvg-A"),AH117,IF(EXACT(AE117, "Gvg-B"),AH117,0)))),0),0)," ")</f>
        <v xml:space="preserve"> </v>
      </c>
      <c r="DI117" s="31" t="str">
        <f>IF(Aanbod!D132&gt;"",IF(EXACT(BZ117,0),IF(EXACT(AK117,0),IF(EXACT(AE117, "pB"),AF117,IF(EXACT(AE117, "Gvg"),AF117,IF(EXACT(AE117, "Gvg-A"),AF117,IF(EXACT(AE117, "Gvg-B"),AF117,0)))),0),0)," ")</f>
        <v xml:space="preserve"> </v>
      </c>
      <c r="DJ117" s="31" t="str">
        <f>IF(Aanbod!D132&gt;"",IF($DH$203&gt;0,$DG$1/$DH$203*DH117,0)," ")</f>
        <v xml:space="preserve"> </v>
      </c>
      <c r="DK117" s="29" t="str">
        <f>IF(Aanbod!D132&gt;"",IF(DI117&gt;0,DJ117/DI117," ")," ")</f>
        <v xml:space="preserve"> </v>
      </c>
      <c r="DM117" s="37" t="str">
        <f>IF(Aanbod!D132&gt;"",BX117-BZ117+CQ117+CW117+DC117+DJ117," ")</f>
        <v xml:space="preserve"> </v>
      </c>
      <c r="DN117" s="35" t="str">
        <f>IF(Aanbod!D132&gt;"",IF((DM117-AF117)&gt;0,(DM117-AF117),0)," ")</f>
        <v xml:space="preserve"> </v>
      </c>
      <c r="DO117" s="35" t="str">
        <f>IF(Aanbod!D132&gt;"",IF(DN117&gt;0,(Berekening!H117+BB117+CQ117)/DM117*DN117,0)," ")</f>
        <v xml:space="preserve"> </v>
      </c>
      <c r="DP117" s="35" t="str">
        <f>IF(Aanbod!D132&gt;"",IF(DN117&gt;0,(Berekening!N117+BH117+CW117)/DM117*DN117,0)," ")</f>
        <v xml:space="preserve"> </v>
      </c>
      <c r="DQ117" s="35" t="str">
        <f>IF(Aanbod!D132&gt;"",IF(DN117&gt;0,(Berekening!T117+BN117+DC117)/DM117*DN117,0)," ")</f>
        <v xml:space="preserve"> </v>
      </c>
      <c r="DR117" s="33" t="str">
        <f>IF(Aanbod!D132&gt;"",IF(DN117&gt;0,(Berekening!AA117+BU117+DJ117)/DM117*DN117,0)," ")</f>
        <v xml:space="preserve"> </v>
      </c>
      <c r="DS117" s="35"/>
      <c r="DT117" s="38" t="str">
        <f>IF(Aanbod!D132&gt;"",ROUND((DM117-DN117),2)," ")</f>
        <v xml:space="preserve"> </v>
      </c>
      <c r="DU117" s="38" t="str">
        <f>IF(Aanbod!D132&gt;"",IF(DT117=C117,0.01,DT117),"")</f>
        <v/>
      </c>
      <c r="DV117" s="39" t="str">
        <f>IF(Aanbod!D132&gt;"",RANK(DU117,$DU$2:$DU$201) + COUNTIF($DU$2:DU117,DU117) -1," ")</f>
        <v xml:space="preserve"> </v>
      </c>
      <c r="DW117" s="35" t="str">
        <f>IF(Aanbod!D132&gt;"",IF($DV$203&lt;0,IF(DV117&lt;=ABS($DV$203),0.01,0),IF(DV117&lt;=ABS($DV$203),-0.01,0))," ")</f>
        <v xml:space="preserve"> </v>
      </c>
      <c r="DX117" s="35"/>
      <c r="DY117" s="28" t="str">
        <f>IF(Aanbod!D132&gt;"",DT117+DW117," ")</f>
        <v xml:space="preserve"> </v>
      </c>
    </row>
    <row r="118" spans="1:129" x14ac:dyDescent="0.25">
      <c r="A118" s="26" t="str">
        <f>Aanbod!A133</f>
        <v/>
      </c>
      <c r="B118" s="27" t="str">
        <f>IF(Aanbod!D133&gt;"",IF(EXACT(Aanbod!F133, "Preferent"),Aanbod!E133*2,IF(EXACT(Aanbod!F133, "Concurrent"),Aanbod!E133,0))," ")</f>
        <v xml:space="preserve"> </v>
      </c>
      <c r="C118" s="28" t="str">
        <f>IF(Aanbod!E133&gt;0,Aanbod!E133," ")</f>
        <v xml:space="preserve"> </v>
      </c>
      <c r="D118" s="5"/>
      <c r="E118" s="5"/>
      <c r="F118" s="5" t="str">
        <f>IF(Aanbod!D133&gt;"",IF(EXACT(Aanbod!D133, "pA"),Berekening!B118,IF(EXACT(Aanbod!D133, "Gvg-A"),Berekening!B118,IF(EXACT(Aanbod!D133, "Gvg"),Berekening!B118,0)))," ")</f>
        <v xml:space="preserve"> </v>
      </c>
      <c r="G118" s="5" t="str">
        <f>IF(Aanbod!D133&gt;"",IF(EXACT(Aanbod!D133, "pA"),Aanbod!E133,IF(EXACT(Aanbod!D133, "Gvg-A"),Aanbod!E133,IF(EXACT(Aanbod!D133, "Gvg"),Aanbod!E133,0)))," ")</f>
        <v xml:space="preserve"> </v>
      </c>
      <c r="H118" s="5" t="str">
        <f>IF(Aanbod!D133&gt;"",IF($F$203&gt;0,$E$1/$F$203*F118,0)," ")</f>
        <v xml:space="preserve"> </v>
      </c>
      <c r="I118" s="29" t="str">
        <f>IF(Aanbod!D133&gt;"",IF(G118&gt;0,H118/G118," ")," ")</f>
        <v xml:space="preserve"> </v>
      </c>
      <c r="J118" s="5"/>
      <c r="K118" s="5"/>
      <c r="L118" s="5" t="str">
        <f>IF(Aanbod!D133&gt;"",IF(EXACT(Aanbod!D133, "pB"),Berekening!B118,IF(EXACT(Aanbod!D133, "Gvg-B"),Berekening!B118,IF(EXACT(Aanbod!D133, "Gvg"),Berekening!B118,0)))," ")</f>
        <v xml:space="preserve"> </v>
      </c>
      <c r="M118" s="5" t="str">
        <f>IF(Aanbod!D133&gt;"",IF(EXACT(Aanbod!D133, "pB"),Aanbod!E133,IF(EXACT(Aanbod!D133, "Gvg-B"),Aanbod!E133,IF(EXACT(Aanbod!D133, "Gvg"),Aanbod!E133,0)))," ")</f>
        <v xml:space="preserve"> </v>
      </c>
      <c r="N118" s="9" t="str">
        <f>IF(Aanbod!D133&gt;"",IF($L$203&gt;0,$K$1/$L$203*L118,0)," ")</f>
        <v xml:space="preserve"> </v>
      </c>
      <c r="O118" s="10" t="str">
        <f>IF(Aanbod!D133&gt;"",IF(M118&gt;0,N118/M118," ")," ")</f>
        <v xml:space="preserve"> </v>
      </c>
      <c r="P118" s="26"/>
      <c r="Q118" s="30"/>
      <c r="R118" s="31" t="str">
        <f>IF(Aanbod!D133&gt;"",IF(EXACT(Aanbod!D133, "pA"),Berekening!B118,IF(EXACT(Aanbod!D133, "Gvg"),Berekening!B118,IF(EXACT(Aanbod!D133, "Gvg-A"),Berekening!B118,IF(EXACT(Aanbod!D133, "Gvg-B"),Berekening!B118,0))))," ")</f>
        <v xml:space="preserve"> </v>
      </c>
      <c r="S118" s="31" t="str">
        <f>IF(Aanbod!D133&gt;"",IF(EXACT(Aanbod!D133, "pA"),Aanbod!E133,IF(EXACT(Aanbod!D133, "Gvg"),Aanbod!E133,IF(EXACT(Aanbod!D133, "Gvg-A"),Aanbod!E133,IF(EXACT(Aanbod!D133, "Gvg-B"),Aanbod!E133,0))))," ")</f>
        <v xml:space="preserve"> </v>
      </c>
      <c r="T118" s="31" t="str">
        <f>IF(Aanbod!D133&gt;"",IF($R$203&gt;0,$Q$1/$R$203*R118,0)," ")</f>
        <v xml:space="preserve"> </v>
      </c>
      <c r="U118" s="29" t="str">
        <f>IF(Aanbod!D133&gt;"",IF(S118&gt;0,T118/S118," ")," ")</f>
        <v xml:space="preserve"> </v>
      </c>
      <c r="W118" s="26"/>
      <c r="X118" s="30"/>
      <c r="Y118" s="31" t="str">
        <f>IF(Aanbod!D133&gt;"",IF(EXACT(Aanbod!D133, "pB"),Berekening!B118,IF(EXACT(Aanbod!D133, "Gvg"),Berekening!B118,IF(EXACT(Aanbod!D133, "Gvg-A"),Berekening!B118,IF(EXACT(Aanbod!D133, "Gvg-B"),Berekening!B118,0))))," ")</f>
        <v xml:space="preserve"> </v>
      </c>
      <c r="Z118" s="31" t="str">
        <f>IF(Aanbod!D133&gt;"",IF(EXACT(Aanbod!D133, "pB"),Aanbod!E133,IF(EXACT(Aanbod!D133, "Gvg"),Aanbod!E133,IF(EXACT(Aanbod!D133, "Gvg-A"),Aanbod!E133,IF(EXACT(Aanbod!D133, "Gvg-B"),Aanbod!E133,0))))," ")</f>
        <v xml:space="preserve"> </v>
      </c>
      <c r="AA118" s="31" t="str">
        <f>IF(Aanbod!D133&gt;"",IF($Y$203&gt;0,$X$1/$Y$203*Y118,0)," ")</f>
        <v xml:space="preserve"> </v>
      </c>
      <c r="AB118" s="29" t="str">
        <f>IF(Aanbod!D133&gt;"",IF(Z118&gt;0,AA118/Z118," ")," ")</f>
        <v xml:space="preserve"> </v>
      </c>
      <c r="AC118" s="32"/>
      <c r="AD118" s="26" t="str">
        <f>IF(Aanbod!D133&gt;"",ROW(AE118)-1," ")</f>
        <v xml:space="preserve"> </v>
      </c>
      <c r="AE118" t="str">
        <f>IF(Aanbod!D133&gt;"",Aanbod!D133," ")</f>
        <v xml:space="preserve"> </v>
      </c>
      <c r="AF118" s="9" t="str">
        <f>IF(Aanbod!D133&gt;"",Aanbod!E133," ")</f>
        <v xml:space="preserve"> </v>
      </c>
      <c r="AG118" t="str">
        <f>IF(Aanbod!D133&gt;"",Aanbod!F133," ")</f>
        <v xml:space="preserve"> </v>
      </c>
      <c r="AH118" s="33" t="str">
        <f>IF(Aanbod!D133&gt;"",Berekening!B118," ")</f>
        <v xml:space="preserve"> </v>
      </c>
      <c r="AI118" s="34" t="str">
        <f>IF(Aanbod!D133&gt;"",Berekening!H118+Berekening!N118+Berekening!T118+Berekening!AA118," ")</f>
        <v xml:space="preserve"> </v>
      </c>
      <c r="AJ118" s="35" t="str">
        <f>IF(Aanbod!D133&gt;"",IF((AI118-AF118)&gt;0,0,(AI118-AF118))," ")</f>
        <v xml:space="preserve"> </v>
      </c>
      <c r="AK118" s="35" t="str">
        <f>IF(Aanbod!D133&gt;"",IF((AI118-AF118)&gt;0,(AI118-AF118),0)," ")</f>
        <v xml:space="preserve"> </v>
      </c>
      <c r="AL118" s="35" t="str">
        <f>IF(Aanbod!D133&gt;"",IF(AK118&gt;0,Berekening!H118/AI118*AK118,0)," ")</f>
        <v xml:space="preserve"> </v>
      </c>
      <c r="AM118" s="35" t="str">
        <f>IF(Aanbod!D133&gt;"",IF(AK118&gt;0,Berekening!N118/AI118*AK118,0)," ")</f>
        <v xml:space="preserve"> </v>
      </c>
      <c r="AN118" s="35" t="str">
        <f>IF(Aanbod!D133&gt;"",IF(AK118&gt;0,Berekening!T118/AI118*AK118,0)," ")</f>
        <v xml:space="preserve"> </v>
      </c>
      <c r="AO118" s="33" t="str">
        <f>IF(Aanbod!D133&gt;"",IF(AK118&gt;0,Berekening!AA118/AI118*AK118,0)," ")</f>
        <v xml:space="preserve"> </v>
      </c>
      <c r="AX118" s="36"/>
      <c r="AY118" s="5"/>
      <c r="AZ118" s="5" t="str">
        <f>IF(Aanbod!D133&gt;"",IF(EXACT(AK118,0),IF(EXACT(Aanbod!D133, "pA"),Berekening!B118,IF(EXACT(Aanbod!D133, "Gvg-A"),Berekening!B118,IF(EXACT(Aanbod!D133, "Gvg"),Berekening!B118,0))),0)," ")</f>
        <v xml:space="preserve"> </v>
      </c>
      <c r="BA118" s="5" t="str">
        <f>IF(Aanbod!D133&gt;"",IF(EXACT(AK118,0),IF(EXACT(Aanbod!D133, "pA"),Aanbod!E133,IF(EXACT(Aanbod!D133, "Gvg-A"),Aanbod!E133,IF(EXACT(Aanbod!D133, "Gvg"),Aanbod!E133,0))),0)," ")</f>
        <v xml:space="preserve"> </v>
      </c>
      <c r="BB118" s="5" t="str">
        <f>IF(Aanbod!D133&gt;"",IF($AZ$203&gt;0,$AY$1/$AZ$203*AZ118,0)," ")</f>
        <v xml:space="preserve"> </v>
      </c>
      <c r="BC118" s="29" t="str">
        <f>IF(Aanbod!D133&gt;"",IF(BA118&gt;0,BB118/BA118," ")," ")</f>
        <v xml:space="preserve"> </v>
      </c>
      <c r="BD118" s="5"/>
      <c r="BE118" s="5"/>
      <c r="BF118" s="5" t="str">
        <f>IF(Aanbod!D133&gt;"",IF(EXACT(AK118,0),IF(EXACT(Aanbod!D133, "pB"),Berekening!B118,IF(EXACT(Aanbod!D133, "Gvg-B"),Berekening!B118,IF(EXACT(Aanbod!D133, "Gvg"),Berekening!B118,0))),0)," ")</f>
        <v xml:space="preserve"> </v>
      </c>
      <c r="BG118" s="5" t="str">
        <f>IF(Aanbod!D133&gt;"",IF(EXACT(AK118,0),IF(EXACT(Aanbod!D133, "pB"),Aanbod!E133,IF(EXACT(Aanbod!D133, "Gvg-B"),Aanbod!E133,IF(EXACT(Aanbod!D133, "Gvg"),Aanbod!E133,0))),0)," ")</f>
        <v xml:space="preserve"> </v>
      </c>
      <c r="BH118" s="9" t="str">
        <f>IF(Aanbod!D133&gt;"",IF($BF$203&gt;0,$BE$1/$BF$203*BF118,0)," ")</f>
        <v xml:space="preserve"> </v>
      </c>
      <c r="BI118" s="10" t="str">
        <f>IF(Aanbod!D133&gt;"",IF(BG118&gt;0,BH118/BG118," ")," ")</f>
        <v xml:space="preserve"> </v>
      </c>
      <c r="BJ118" s="26"/>
      <c r="BK118" s="30"/>
      <c r="BL118" s="31" t="str">
        <f>IF(Aanbod!D133&gt;"",IF(EXACT(AK118,0),IF(EXACT(Aanbod!D133, "pA"),Berekening!B118,IF(EXACT(Aanbod!D133, "Gvg"),Berekening!B118,IF(EXACT(Aanbod!D133, "Gvg-A"),Berekening!B118,IF(EXACT(Aanbod!D133, "Gvg-B"),Berekening!B118,0)))),0)," ")</f>
        <v xml:space="preserve"> </v>
      </c>
      <c r="BM118" s="31" t="str">
        <f>IF(Aanbod!D133&gt;"",IF(EXACT(AK118,0),IF(EXACT(Aanbod!D133, "pA"),Aanbod!E133,IF(EXACT(Aanbod!D133, "Gvg"),Aanbod!E133,IF(EXACT(Aanbod!D133, "Gvg-A"),Aanbod!E133,IF(EXACT(Aanbod!D133, "Gvg-B"),Aanbod!E133,0)))),0)," ")</f>
        <v xml:space="preserve"> </v>
      </c>
      <c r="BN118" s="31" t="str">
        <f>IF(Aanbod!D133&gt;"",IF($BL$203&gt;0,$BK$1/$BL$203*BL118,0)," ")</f>
        <v xml:space="preserve"> </v>
      </c>
      <c r="BO118" s="29" t="str">
        <f>IF(Aanbod!D133&gt;"",IF(BM118&gt;0,BN118/BM118," ")," ")</f>
        <v xml:space="preserve"> </v>
      </c>
      <c r="BQ118" s="26"/>
      <c r="BR118" s="30"/>
      <c r="BS118" s="31" t="str">
        <f>IF(Aanbod!D133&gt;"",IF(EXACT(AK118,0),IF(EXACT(Aanbod!D133, "pB"),Berekening!B118,IF(EXACT(Aanbod!D133, "Gvg"),Berekening!B118,IF(EXACT(Aanbod!D133, "Gvg-A"),Berekening!B118,IF(EXACT(Aanbod!D133, "Gvg-B"),Berekening!B118,0)))),0)," ")</f>
        <v xml:space="preserve"> </v>
      </c>
      <c r="BT118" s="31" t="str">
        <f>IF(Aanbod!D133&gt;"",IF(EXACT(AK118,0),IF(EXACT(Aanbod!D133, "pB"),Aanbod!E133,IF(EXACT(Aanbod!D133, "Gvg"),Aanbod!E133,IF(EXACT(Aanbod!D133, "Gvg-A"),Aanbod!E133,IF(EXACT(Aanbod!D133, "Gvg-B"),Aanbod!E133,0)))),0)," ")</f>
        <v xml:space="preserve"> </v>
      </c>
      <c r="BU118" s="31" t="str">
        <f>IF(Aanbod!D133&gt;"",IF($BS$203&gt;0,$BR$1/$BS$203*BS118,0)," ")</f>
        <v xml:space="preserve"> </v>
      </c>
      <c r="BV118" s="29" t="str">
        <f>IF(Aanbod!D133&gt;"",IF(BT118&gt;0,BU118/BT118," ")," ")</f>
        <v xml:space="preserve"> </v>
      </c>
      <c r="BX118" s="34" t="str">
        <f>IF(Aanbod!D133&gt;"",AI118-AK118+BB118+BH118+BN118+BU118," ")</f>
        <v xml:space="preserve"> </v>
      </c>
      <c r="BY118" s="35" t="str">
        <f>IF(Aanbod!D133&gt;"",IF((BX118-AF118)&gt;0,0,(BX118-AF118))," ")</f>
        <v xml:space="preserve"> </v>
      </c>
      <c r="BZ118" s="35" t="str">
        <f>IF(Aanbod!D133&gt;"",IF((BX118-AF118)&gt;0,(BX118-AF118),0)," ")</f>
        <v xml:space="preserve"> </v>
      </c>
      <c r="CA118" s="35" t="str">
        <f>IF(Aanbod!D133&gt;"",IF(BZ118&gt;0,(Berekening!H118+BB118)/BX118*BZ118,0)," ")</f>
        <v xml:space="preserve"> </v>
      </c>
      <c r="CB118" s="35" t="str">
        <f>IF(Aanbod!D133&gt;"",IF(BZ118&gt;0,(Berekening!N118+BH118)/BX118*BZ118,0)," ")</f>
        <v xml:space="preserve"> </v>
      </c>
      <c r="CC118" s="35" t="str">
        <f>IF(Aanbod!D133&gt;"",IF(BZ118&gt;0,(Berekening!T118+BN118)/BX118*BZ118,0)," ")</f>
        <v xml:space="preserve"> </v>
      </c>
      <c r="CD118" s="33" t="str">
        <f>IF(Aanbod!D133&gt;"",IF(BZ118&gt;0,Berekening!AA118/BX118*BZ118,0)," ")</f>
        <v xml:space="preserve"> </v>
      </c>
      <c r="CE118" s="35"/>
      <c r="CM118" s="36"/>
      <c r="CN118" s="5"/>
      <c r="CO118" s="5" t="str">
        <f>IF(Aanbod!D133&gt;"",IF(EXACT(BZ118,0),IF(EXACT(AK118,0),IF(EXACT(AE118, "pA"),AH118,IF(EXACT(AE118, "Gvg-A"),AH118,IF(EXACT(AE118, "Gvg"),AH118,0))),0),0)," ")</f>
        <v xml:space="preserve"> </v>
      </c>
      <c r="CP118" s="5" t="str">
        <f>IF(Aanbod!D133&gt;"",IF(EXACT(BZ118,0),IF(EXACT(AK118,0),IF(EXACT(AE118, "pA"),AF118,IF(EXACT(AE118, "Gvg-A"),AF118,IF(EXACT(AE118, "Gvg"),AF118,0))),0),0)," ")</f>
        <v xml:space="preserve"> </v>
      </c>
      <c r="CQ118" s="5" t="str">
        <f>IF(Aanbod!D133&gt;"",IF($CO$203&gt;0,$CN$1/$CO$203*CO118,0)," ")</f>
        <v xml:space="preserve"> </v>
      </c>
      <c r="CR118" s="29" t="str">
        <f>IF(Aanbod!D133&gt;"",IF(CP118&gt;0,CQ118/CP118," ")," ")</f>
        <v xml:space="preserve"> </v>
      </c>
      <c r="CS118" s="5"/>
      <c r="CT118" s="5"/>
      <c r="CU118" s="5" t="str">
        <f>IF(Aanbod!D133&gt;"",IF(EXACT(BZ118,0),IF(EXACT(AK118,0),IF(EXACT(AE118, "pB"),AH118,IF(EXACT(AE118, "Gvg-B"),AH118,IF(EXACT(AE118, "Gvg"),AH118,0))),0),0)," ")</f>
        <v xml:space="preserve"> </v>
      </c>
      <c r="CV118" s="5" t="str">
        <f>IF(Aanbod!D133&gt;"",IF(EXACT(BZ118,0),IF(EXACT(AK118,0),IF(EXACT(AE118, "pB"),AF118,IF(EXACT(AE118, "Gvg-B"),AF118,IF(EXACT(AE118, "Gvg"),AF118,0))),0),0)," ")</f>
        <v xml:space="preserve"> </v>
      </c>
      <c r="CW118" s="9" t="str">
        <f>IF(Aanbod!D133&gt;"",IF($CU$203&gt;0,$CT$1/$CU$203*CU118,0)," ")</f>
        <v xml:space="preserve"> </v>
      </c>
      <c r="CX118" s="10" t="str">
        <f>IF(Aanbod!D133&gt;"",IF(CV118&gt;0,CW118/CV118," ")," ")</f>
        <v xml:space="preserve"> </v>
      </c>
      <c r="CY118" s="26"/>
      <c r="CZ118" s="30"/>
      <c r="DA118" s="31" t="str">
        <f>IF(Aanbod!D133&gt;"",IF(EXACT(BZ118,0),IF(EXACT(AK118,0),IF(EXACT(AE118, "pA"),AH118,IF(EXACT(AE118, "Gvg"),AH118,IF(EXACT(AE118, "Gvg-A"),AH118,IF(EXACT(AE118, "Gvg-B"),AH118,0)))),0),0)," ")</f>
        <v xml:space="preserve"> </v>
      </c>
      <c r="DB118" s="31" t="str">
        <f>IF(Aanbod!D133&gt;"",IF(EXACT(BZ118,0),IF(EXACT(AK118,0),IF(EXACT(AE118, "pA"),AF118,IF(EXACT(AE118, "Gvg"),AF118,IF(EXACT(AE118, "Gvg-A"),AF118,IF(EXACT(AE118, "Gvg-B"),AF118,0)))),0),0)," ")</f>
        <v xml:space="preserve"> </v>
      </c>
      <c r="DC118" s="31" t="str">
        <f>IF(Aanbod!D133&gt;"",IF($DA$203&gt;0,$CZ$1/$DA$203*DA118,0)," ")</f>
        <v xml:space="preserve"> </v>
      </c>
      <c r="DD118" s="29" t="str">
        <f>IF(Aanbod!D133&gt;"",IF(DB118&gt;0,DC118/DB118," ")," ")</f>
        <v xml:space="preserve"> </v>
      </c>
      <c r="DF118" s="26"/>
      <c r="DG118" s="30"/>
      <c r="DH118" s="31" t="str">
        <f>IF(Aanbod!D133&gt;"",IF(EXACT(BZ118,0),IF(EXACT(AK118,0),IF(EXACT(AE118, "pB"),AH118,IF(EXACT(AE118, "Gvg"),AH118,IF(EXACT(AE118, "Gvg-A"),AH118,IF(EXACT(AE118, "Gvg-B"),AH118,0)))),0),0)," ")</f>
        <v xml:space="preserve"> </v>
      </c>
      <c r="DI118" s="31" t="str">
        <f>IF(Aanbod!D133&gt;"",IF(EXACT(BZ118,0),IF(EXACT(AK118,0),IF(EXACT(AE118, "pB"),AF118,IF(EXACT(AE118, "Gvg"),AF118,IF(EXACT(AE118, "Gvg-A"),AF118,IF(EXACT(AE118, "Gvg-B"),AF118,0)))),0),0)," ")</f>
        <v xml:space="preserve"> </v>
      </c>
      <c r="DJ118" s="31" t="str">
        <f>IF(Aanbod!D133&gt;"",IF($DH$203&gt;0,$DG$1/$DH$203*DH118,0)," ")</f>
        <v xml:space="preserve"> </v>
      </c>
      <c r="DK118" s="29" t="str">
        <f>IF(Aanbod!D133&gt;"",IF(DI118&gt;0,DJ118/DI118," ")," ")</f>
        <v xml:space="preserve"> </v>
      </c>
      <c r="DM118" s="37" t="str">
        <f>IF(Aanbod!D133&gt;"",BX118-BZ118+CQ118+CW118+DC118+DJ118," ")</f>
        <v xml:space="preserve"> </v>
      </c>
      <c r="DN118" s="35" t="str">
        <f>IF(Aanbod!D133&gt;"",IF((DM118-AF118)&gt;0,(DM118-AF118),0)," ")</f>
        <v xml:space="preserve"> </v>
      </c>
      <c r="DO118" s="35" t="str">
        <f>IF(Aanbod!D133&gt;"",IF(DN118&gt;0,(Berekening!H118+BB118+CQ118)/DM118*DN118,0)," ")</f>
        <v xml:space="preserve"> </v>
      </c>
      <c r="DP118" s="35" t="str">
        <f>IF(Aanbod!D133&gt;"",IF(DN118&gt;0,(Berekening!N118+BH118+CW118)/DM118*DN118,0)," ")</f>
        <v xml:space="preserve"> </v>
      </c>
      <c r="DQ118" s="35" t="str">
        <f>IF(Aanbod!D133&gt;"",IF(DN118&gt;0,(Berekening!T118+BN118+DC118)/DM118*DN118,0)," ")</f>
        <v xml:space="preserve"> </v>
      </c>
      <c r="DR118" s="33" t="str">
        <f>IF(Aanbod!D133&gt;"",IF(DN118&gt;0,(Berekening!AA118+BU118+DJ118)/DM118*DN118,0)," ")</f>
        <v xml:space="preserve"> </v>
      </c>
      <c r="DS118" s="35"/>
      <c r="DT118" s="38" t="str">
        <f>IF(Aanbod!D133&gt;"",ROUND((DM118-DN118),2)," ")</f>
        <v xml:space="preserve"> </v>
      </c>
      <c r="DU118" s="38" t="str">
        <f>IF(Aanbod!D133&gt;"",IF(DT118=C118,0.01,DT118),"")</f>
        <v/>
      </c>
      <c r="DV118" s="39" t="str">
        <f>IF(Aanbod!D133&gt;"",RANK(DU118,$DU$2:$DU$201) + COUNTIF($DU$2:DU118,DU118) -1," ")</f>
        <v xml:space="preserve"> </v>
      </c>
      <c r="DW118" s="35" t="str">
        <f>IF(Aanbod!D133&gt;"",IF($DV$203&lt;0,IF(DV118&lt;=ABS($DV$203),0.01,0),IF(DV118&lt;=ABS($DV$203),-0.01,0))," ")</f>
        <v xml:space="preserve"> </v>
      </c>
      <c r="DX118" s="35"/>
      <c r="DY118" s="28" t="str">
        <f>IF(Aanbod!D133&gt;"",DT118+DW118," ")</f>
        <v xml:space="preserve"> </v>
      </c>
    </row>
    <row r="119" spans="1:129" x14ac:dyDescent="0.25">
      <c r="A119" s="26" t="str">
        <f>Aanbod!A134</f>
        <v/>
      </c>
      <c r="B119" s="27" t="str">
        <f>IF(Aanbod!D134&gt;"",IF(EXACT(Aanbod!F134, "Preferent"),Aanbod!E134*2,IF(EXACT(Aanbod!F134, "Concurrent"),Aanbod!E134,0))," ")</f>
        <v xml:space="preserve"> </v>
      </c>
      <c r="C119" s="28" t="str">
        <f>IF(Aanbod!E134&gt;0,Aanbod!E134," ")</f>
        <v xml:space="preserve"> </v>
      </c>
      <c r="D119" s="5"/>
      <c r="E119" s="5"/>
      <c r="F119" s="5" t="str">
        <f>IF(Aanbod!D134&gt;"",IF(EXACT(Aanbod!D134, "pA"),Berekening!B119,IF(EXACT(Aanbod!D134, "Gvg-A"),Berekening!B119,IF(EXACT(Aanbod!D134, "Gvg"),Berekening!B119,0)))," ")</f>
        <v xml:space="preserve"> </v>
      </c>
      <c r="G119" s="5" t="str">
        <f>IF(Aanbod!D134&gt;"",IF(EXACT(Aanbod!D134, "pA"),Aanbod!E134,IF(EXACT(Aanbod!D134, "Gvg-A"),Aanbod!E134,IF(EXACT(Aanbod!D134, "Gvg"),Aanbod!E134,0)))," ")</f>
        <v xml:space="preserve"> </v>
      </c>
      <c r="H119" s="5" t="str">
        <f>IF(Aanbod!D134&gt;"",IF($F$203&gt;0,$E$1/$F$203*F119,0)," ")</f>
        <v xml:space="preserve"> </v>
      </c>
      <c r="I119" s="29" t="str">
        <f>IF(Aanbod!D134&gt;"",IF(G119&gt;0,H119/G119," ")," ")</f>
        <v xml:space="preserve"> </v>
      </c>
      <c r="J119" s="5"/>
      <c r="K119" s="5"/>
      <c r="L119" s="5" t="str">
        <f>IF(Aanbod!D134&gt;"",IF(EXACT(Aanbod!D134, "pB"),Berekening!B119,IF(EXACT(Aanbod!D134, "Gvg-B"),Berekening!B119,IF(EXACT(Aanbod!D134, "Gvg"),Berekening!B119,0)))," ")</f>
        <v xml:space="preserve"> </v>
      </c>
      <c r="M119" s="5" t="str">
        <f>IF(Aanbod!D134&gt;"",IF(EXACT(Aanbod!D134, "pB"),Aanbod!E134,IF(EXACT(Aanbod!D134, "Gvg-B"),Aanbod!E134,IF(EXACT(Aanbod!D134, "Gvg"),Aanbod!E134,0)))," ")</f>
        <v xml:space="preserve"> </v>
      </c>
      <c r="N119" s="9" t="str">
        <f>IF(Aanbod!D134&gt;"",IF($L$203&gt;0,$K$1/$L$203*L119,0)," ")</f>
        <v xml:space="preserve"> </v>
      </c>
      <c r="O119" s="10" t="str">
        <f>IF(Aanbod!D134&gt;"",IF(M119&gt;0,N119/M119," ")," ")</f>
        <v xml:space="preserve"> </v>
      </c>
      <c r="P119" s="26"/>
      <c r="Q119" s="30"/>
      <c r="R119" s="31" t="str">
        <f>IF(Aanbod!D134&gt;"",IF(EXACT(Aanbod!D134, "pA"),Berekening!B119,IF(EXACT(Aanbod!D134, "Gvg"),Berekening!B119,IF(EXACT(Aanbod!D134, "Gvg-A"),Berekening!B119,IF(EXACT(Aanbod!D134, "Gvg-B"),Berekening!B119,0))))," ")</f>
        <v xml:space="preserve"> </v>
      </c>
      <c r="S119" s="31" t="str">
        <f>IF(Aanbod!D134&gt;"",IF(EXACT(Aanbod!D134, "pA"),Aanbod!E134,IF(EXACT(Aanbod!D134, "Gvg"),Aanbod!E134,IF(EXACT(Aanbod!D134, "Gvg-A"),Aanbod!E134,IF(EXACT(Aanbod!D134, "Gvg-B"),Aanbod!E134,0))))," ")</f>
        <v xml:space="preserve"> </v>
      </c>
      <c r="T119" s="31" t="str">
        <f>IF(Aanbod!D134&gt;"",IF($R$203&gt;0,$Q$1/$R$203*R119,0)," ")</f>
        <v xml:space="preserve"> </v>
      </c>
      <c r="U119" s="29" t="str">
        <f>IF(Aanbod!D134&gt;"",IF(S119&gt;0,T119/S119," ")," ")</f>
        <v xml:space="preserve"> </v>
      </c>
      <c r="W119" s="26"/>
      <c r="X119" s="30"/>
      <c r="Y119" s="31" t="str">
        <f>IF(Aanbod!D134&gt;"",IF(EXACT(Aanbod!D134, "pB"),Berekening!B119,IF(EXACT(Aanbod!D134, "Gvg"),Berekening!B119,IF(EXACT(Aanbod!D134, "Gvg-A"),Berekening!B119,IF(EXACT(Aanbod!D134, "Gvg-B"),Berekening!B119,0))))," ")</f>
        <v xml:space="preserve"> </v>
      </c>
      <c r="Z119" s="31" t="str">
        <f>IF(Aanbod!D134&gt;"",IF(EXACT(Aanbod!D134, "pB"),Aanbod!E134,IF(EXACT(Aanbod!D134, "Gvg"),Aanbod!E134,IF(EXACT(Aanbod!D134, "Gvg-A"),Aanbod!E134,IF(EXACT(Aanbod!D134, "Gvg-B"),Aanbod!E134,0))))," ")</f>
        <v xml:space="preserve"> </v>
      </c>
      <c r="AA119" s="31" t="str">
        <f>IF(Aanbod!D134&gt;"",IF($Y$203&gt;0,$X$1/$Y$203*Y119,0)," ")</f>
        <v xml:space="preserve"> </v>
      </c>
      <c r="AB119" s="29" t="str">
        <f>IF(Aanbod!D134&gt;"",IF(Z119&gt;0,AA119/Z119," ")," ")</f>
        <v xml:space="preserve"> </v>
      </c>
      <c r="AC119" s="32"/>
      <c r="AD119" s="26" t="str">
        <f>IF(Aanbod!D134&gt;"",ROW(AE119)-1," ")</f>
        <v xml:space="preserve"> </v>
      </c>
      <c r="AE119" t="str">
        <f>IF(Aanbod!D134&gt;"",Aanbod!D134," ")</f>
        <v xml:space="preserve"> </v>
      </c>
      <c r="AF119" s="9" t="str">
        <f>IF(Aanbod!D134&gt;"",Aanbod!E134," ")</f>
        <v xml:space="preserve"> </v>
      </c>
      <c r="AG119" t="str">
        <f>IF(Aanbod!D134&gt;"",Aanbod!F134," ")</f>
        <v xml:space="preserve"> </v>
      </c>
      <c r="AH119" s="33" t="str">
        <f>IF(Aanbod!D134&gt;"",Berekening!B119," ")</f>
        <v xml:space="preserve"> </v>
      </c>
      <c r="AI119" s="34" t="str">
        <f>IF(Aanbod!D134&gt;"",Berekening!H119+Berekening!N119+Berekening!T119+Berekening!AA119," ")</f>
        <v xml:space="preserve"> </v>
      </c>
      <c r="AJ119" s="35" t="str">
        <f>IF(Aanbod!D134&gt;"",IF((AI119-AF119)&gt;0,0,(AI119-AF119))," ")</f>
        <v xml:space="preserve"> </v>
      </c>
      <c r="AK119" s="35" t="str">
        <f>IF(Aanbod!D134&gt;"",IF((AI119-AF119)&gt;0,(AI119-AF119),0)," ")</f>
        <v xml:space="preserve"> </v>
      </c>
      <c r="AL119" s="35" t="str">
        <f>IF(Aanbod!D134&gt;"",IF(AK119&gt;0,Berekening!H119/AI119*AK119,0)," ")</f>
        <v xml:space="preserve"> </v>
      </c>
      <c r="AM119" s="35" t="str">
        <f>IF(Aanbod!D134&gt;"",IF(AK119&gt;0,Berekening!N119/AI119*AK119,0)," ")</f>
        <v xml:space="preserve"> </v>
      </c>
      <c r="AN119" s="35" t="str">
        <f>IF(Aanbod!D134&gt;"",IF(AK119&gt;0,Berekening!T119/AI119*AK119,0)," ")</f>
        <v xml:space="preserve"> </v>
      </c>
      <c r="AO119" s="33" t="str">
        <f>IF(Aanbod!D134&gt;"",IF(AK119&gt;0,Berekening!AA119/AI119*AK119,0)," ")</f>
        <v xml:space="preserve"> </v>
      </c>
      <c r="AX119" s="36"/>
      <c r="AY119" s="5"/>
      <c r="AZ119" s="5" t="str">
        <f>IF(Aanbod!D134&gt;"",IF(EXACT(AK119,0),IF(EXACT(Aanbod!D134, "pA"),Berekening!B119,IF(EXACT(Aanbod!D134, "Gvg-A"),Berekening!B119,IF(EXACT(Aanbod!D134, "Gvg"),Berekening!B119,0))),0)," ")</f>
        <v xml:space="preserve"> </v>
      </c>
      <c r="BA119" s="5" t="str">
        <f>IF(Aanbod!D134&gt;"",IF(EXACT(AK119,0),IF(EXACT(Aanbod!D134, "pA"),Aanbod!E134,IF(EXACT(Aanbod!D134, "Gvg-A"),Aanbod!E134,IF(EXACT(Aanbod!D134, "Gvg"),Aanbod!E134,0))),0)," ")</f>
        <v xml:space="preserve"> </v>
      </c>
      <c r="BB119" s="5" t="str">
        <f>IF(Aanbod!D134&gt;"",IF($AZ$203&gt;0,$AY$1/$AZ$203*AZ119,0)," ")</f>
        <v xml:space="preserve"> </v>
      </c>
      <c r="BC119" s="29" t="str">
        <f>IF(Aanbod!D134&gt;"",IF(BA119&gt;0,BB119/BA119," ")," ")</f>
        <v xml:space="preserve"> </v>
      </c>
      <c r="BD119" s="5"/>
      <c r="BE119" s="5"/>
      <c r="BF119" s="5" t="str">
        <f>IF(Aanbod!D134&gt;"",IF(EXACT(AK119,0),IF(EXACT(Aanbod!D134, "pB"),Berekening!B119,IF(EXACT(Aanbod!D134, "Gvg-B"),Berekening!B119,IF(EXACT(Aanbod!D134, "Gvg"),Berekening!B119,0))),0)," ")</f>
        <v xml:space="preserve"> </v>
      </c>
      <c r="BG119" s="5" t="str">
        <f>IF(Aanbod!D134&gt;"",IF(EXACT(AK119,0),IF(EXACT(Aanbod!D134, "pB"),Aanbod!E134,IF(EXACT(Aanbod!D134, "Gvg-B"),Aanbod!E134,IF(EXACT(Aanbod!D134, "Gvg"),Aanbod!E134,0))),0)," ")</f>
        <v xml:space="preserve"> </v>
      </c>
      <c r="BH119" s="9" t="str">
        <f>IF(Aanbod!D134&gt;"",IF($BF$203&gt;0,$BE$1/$BF$203*BF119,0)," ")</f>
        <v xml:space="preserve"> </v>
      </c>
      <c r="BI119" s="10" t="str">
        <f>IF(Aanbod!D134&gt;"",IF(BG119&gt;0,BH119/BG119," ")," ")</f>
        <v xml:space="preserve"> </v>
      </c>
      <c r="BJ119" s="26"/>
      <c r="BK119" s="30"/>
      <c r="BL119" s="31" t="str">
        <f>IF(Aanbod!D134&gt;"",IF(EXACT(AK119,0),IF(EXACT(Aanbod!D134, "pA"),Berekening!B119,IF(EXACT(Aanbod!D134, "Gvg"),Berekening!B119,IF(EXACT(Aanbod!D134, "Gvg-A"),Berekening!B119,IF(EXACT(Aanbod!D134, "Gvg-B"),Berekening!B119,0)))),0)," ")</f>
        <v xml:space="preserve"> </v>
      </c>
      <c r="BM119" s="31" t="str">
        <f>IF(Aanbod!D134&gt;"",IF(EXACT(AK119,0),IF(EXACT(Aanbod!D134, "pA"),Aanbod!E134,IF(EXACT(Aanbod!D134, "Gvg"),Aanbod!E134,IF(EXACT(Aanbod!D134, "Gvg-A"),Aanbod!E134,IF(EXACT(Aanbod!D134, "Gvg-B"),Aanbod!E134,0)))),0)," ")</f>
        <v xml:space="preserve"> </v>
      </c>
      <c r="BN119" s="31" t="str">
        <f>IF(Aanbod!D134&gt;"",IF($BL$203&gt;0,$BK$1/$BL$203*BL119,0)," ")</f>
        <v xml:space="preserve"> </v>
      </c>
      <c r="BO119" s="29" t="str">
        <f>IF(Aanbod!D134&gt;"",IF(BM119&gt;0,BN119/BM119," ")," ")</f>
        <v xml:space="preserve"> </v>
      </c>
      <c r="BQ119" s="26"/>
      <c r="BR119" s="30"/>
      <c r="BS119" s="31" t="str">
        <f>IF(Aanbod!D134&gt;"",IF(EXACT(AK119,0),IF(EXACT(Aanbod!D134, "pB"),Berekening!B119,IF(EXACT(Aanbod!D134, "Gvg"),Berekening!B119,IF(EXACT(Aanbod!D134, "Gvg-A"),Berekening!B119,IF(EXACT(Aanbod!D134, "Gvg-B"),Berekening!B119,0)))),0)," ")</f>
        <v xml:space="preserve"> </v>
      </c>
      <c r="BT119" s="31" t="str">
        <f>IF(Aanbod!D134&gt;"",IF(EXACT(AK119,0),IF(EXACT(Aanbod!D134, "pB"),Aanbod!E134,IF(EXACT(Aanbod!D134, "Gvg"),Aanbod!E134,IF(EXACT(Aanbod!D134, "Gvg-A"),Aanbod!E134,IF(EXACT(Aanbod!D134, "Gvg-B"),Aanbod!E134,0)))),0)," ")</f>
        <v xml:space="preserve"> </v>
      </c>
      <c r="BU119" s="31" t="str">
        <f>IF(Aanbod!D134&gt;"",IF($BS$203&gt;0,$BR$1/$BS$203*BS119,0)," ")</f>
        <v xml:space="preserve"> </v>
      </c>
      <c r="BV119" s="29" t="str">
        <f>IF(Aanbod!D134&gt;"",IF(BT119&gt;0,BU119/BT119," ")," ")</f>
        <v xml:space="preserve"> </v>
      </c>
      <c r="BX119" s="34" t="str">
        <f>IF(Aanbod!D134&gt;"",AI119-AK119+BB119+BH119+BN119+BU119," ")</f>
        <v xml:space="preserve"> </v>
      </c>
      <c r="BY119" s="35" t="str">
        <f>IF(Aanbod!D134&gt;"",IF((BX119-AF119)&gt;0,0,(BX119-AF119))," ")</f>
        <v xml:space="preserve"> </v>
      </c>
      <c r="BZ119" s="35" t="str">
        <f>IF(Aanbod!D134&gt;"",IF((BX119-AF119)&gt;0,(BX119-AF119),0)," ")</f>
        <v xml:space="preserve"> </v>
      </c>
      <c r="CA119" s="35" t="str">
        <f>IF(Aanbod!D134&gt;"",IF(BZ119&gt;0,(Berekening!H119+BB119)/BX119*BZ119,0)," ")</f>
        <v xml:space="preserve"> </v>
      </c>
      <c r="CB119" s="35" t="str">
        <f>IF(Aanbod!D134&gt;"",IF(BZ119&gt;0,(Berekening!N119+BH119)/BX119*BZ119,0)," ")</f>
        <v xml:space="preserve"> </v>
      </c>
      <c r="CC119" s="35" t="str">
        <f>IF(Aanbod!D134&gt;"",IF(BZ119&gt;0,(Berekening!T119+BN119)/BX119*BZ119,0)," ")</f>
        <v xml:space="preserve"> </v>
      </c>
      <c r="CD119" s="33" t="str">
        <f>IF(Aanbod!D134&gt;"",IF(BZ119&gt;0,Berekening!AA119/BX119*BZ119,0)," ")</f>
        <v xml:space="preserve"> </v>
      </c>
      <c r="CE119" s="35"/>
      <c r="CM119" s="36"/>
      <c r="CN119" s="5"/>
      <c r="CO119" s="5" t="str">
        <f>IF(Aanbod!D134&gt;"",IF(EXACT(BZ119,0),IF(EXACT(AK119,0),IF(EXACT(AE119, "pA"),AH119,IF(EXACT(AE119, "Gvg-A"),AH119,IF(EXACT(AE119, "Gvg"),AH119,0))),0),0)," ")</f>
        <v xml:space="preserve"> </v>
      </c>
      <c r="CP119" s="5" t="str">
        <f>IF(Aanbod!D134&gt;"",IF(EXACT(BZ119,0),IF(EXACT(AK119,0),IF(EXACT(AE119, "pA"),AF119,IF(EXACT(AE119, "Gvg-A"),AF119,IF(EXACT(AE119, "Gvg"),AF119,0))),0),0)," ")</f>
        <v xml:space="preserve"> </v>
      </c>
      <c r="CQ119" s="5" t="str">
        <f>IF(Aanbod!D134&gt;"",IF($CO$203&gt;0,$CN$1/$CO$203*CO119,0)," ")</f>
        <v xml:space="preserve"> </v>
      </c>
      <c r="CR119" s="29" t="str">
        <f>IF(Aanbod!D134&gt;"",IF(CP119&gt;0,CQ119/CP119," ")," ")</f>
        <v xml:space="preserve"> </v>
      </c>
      <c r="CS119" s="5"/>
      <c r="CT119" s="5"/>
      <c r="CU119" s="5" t="str">
        <f>IF(Aanbod!D134&gt;"",IF(EXACT(BZ119,0),IF(EXACT(AK119,0),IF(EXACT(AE119, "pB"),AH119,IF(EXACT(AE119, "Gvg-B"),AH119,IF(EXACT(AE119, "Gvg"),AH119,0))),0),0)," ")</f>
        <v xml:space="preserve"> </v>
      </c>
      <c r="CV119" s="5" t="str">
        <f>IF(Aanbod!D134&gt;"",IF(EXACT(BZ119,0),IF(EXACT(AK119,0),IF(EXACT(AE119, "pB"),AF119,IF(EXACT(AE119, "Gvg-B"),AF119,IF(EXACT(AE119, "Gvg"),AF119,0))),0),0)," ")</f>
        <v xml:space="preserve"> </v>
      </c>
      <c r="CW119" s="9" t="str">
        <f>IF(Aanbod!D134&gt;"",IF($CU$203&gt;0,$CT$1/$CU$203*CU119,0)," ")</f>
        <v xml:space="preserve"> </v>
      </c>
      <c r="CX119" s="10" t="str">
        <f>IF(Aanbod!D134&gt;"",IF(CV119&gt;0,CW119/CV119," ")," ")</f>
        <v xml:space="preserve"> </v>
      </c>
      <c r="CY119" s="26"/>
      <c r="CZ119" s="30"/>
      <c r="DA119" s="31" t="str">
        <f>IF(Aanbod!D134&gt;"",IF(EXACT(BZ119,0),IF(EXACT(AK119,0),IF(EXACT(AE119, "pA"),AH119,IF(EXACT(AE119, "Gvg"),AH119,IF(EXACT(AE119, "Gvg-A"),AH119,IF(EXACT(AE119, "Gvg-B"),AH119,0)))),0),0)," ")</f>
        <v xml:space="preserve"> </v>
      </c>
      <c r="DB119" s="31" t="str">
        <f>IF(Aanbod!D134&gt;"",IF(EXACT(BZ119,0),IF(EXACT(AK119,0),IF(EXACT(AE119, "pA"),AF119,IF(EXACT(AE119, "Gvg"),AF119,IF(EXACT(AE119, "Gvg-A"),AF119,IF(EXACT(AE119, "Gvg-B"),AF119,0)))),0),0)," ")</f>
        <v xml:space="preserve"> </v>
      </c>
      <c r="DC119" s="31" t="str">
        <f>IF(Aanbod!D134&gt;"",IF($DA$203&gt;0,$CZ$1/$DA$203*DA119,0)," ")</f>
        <v xml:space="preserve"> </v>
      </c>
      <c r="DD119" s="29" t="str">
        <f>IF(Aanbod!D134&gt;"",IF(DB119&gt;0,DC119/DB119," ")," ")</f>
        <v xml:space="preserve"> </v>
      </c>
      <c r="DF119" s="26"/>
      <c r="DG119" s="30"/>
      <c r="DH119" s="31" t="str">
        <f>IF(Aanbod!D134&gt;"",IF(EXACT(BZ119,0),IF(EXACT(AK119,0),IF(EXACT(AE119, "pB"),AH119,IF(EXACT(AE119, "Gvg"),AH119,IF(EXACT(AE119, "Gvg-A"),AH119,IF(EXACT(AE119, "Gvg-B"),AH119,0)))),0),0)," ")</f>
        <v xml:space="preserve"> </v>
      </c>
      <c r="DI119" s="31" t="str">
        <f>IF(Aanbod!D134&gt;"",IF(EXACT(BZ119,0),IF(EXACT(AK119,0),IF(EXACT(AE119, "pB"),AF119,IF(EXACT(AE119, "Gvg"),AF119,IF(EXACT(AE119, "Gvg-A"),AF119,IF(EXACT(AE119, "Gvg-B"),AF119,0)))),0),0)," ")</f>
        <v xml:space="preserve"> </v>
      </c>
      <c r="DJ119" s="31" t="str">
        <f>IF(Aanbod!D134&gt;"",IF($DH$203&gt;0,$DG$1/$DH$203*DH119,0)," ")</f>
        <v xml:space="preserve"> </v>
      </c>
      <c r="DK119" s="29" t="str">
        <f>IF(Aanbod!D134&gt;"",IF(DI119&gt;0,DJ119/DI119," ")," ")</f>
        <v xml:space="preserve"> </v>
      </c>
      <c r="DM119" s="37" t="str">
        <f>IF(Aanbod!D134&gt;"",BX119-BZ119+CQ119+CW119+DC119+DJ119," ")</f>
        <v xml:space="preserve"> </v>
      </c>
      <c r="DN119" s="35" t="str">
        <f>IF(Aanbod!D134&gt;"",IF((DM119-AF119)&gt;0,(DM119-AF119),0)," ")</f>
        <v xml:space="preserve"> </v>
      </c>
      <c r="DO119" s="35" t="str">
        <f>IF(Aanbod!D134&gt;"",IF(DN119&gt;0,(Berekening!H119+BB119+CQ119)/DM119*DN119,0)," ")</f>
        <v xml:space="preserve"> </v>
      </c>
      <c r="DP119" s="35" t="str">
        <f>IF(Aanbod!D134&gt;"",IF(DN119&gt;0,(Berekening!N119+BH119+CW119)/DM119*DN119,0)," ")</f>
        <v xml:space="preserve"> </v>
      </c>
      <c r="DQ119" s="35" t="str">
        <f>IF(Aanbod!D134&gt;"",IF(DN119&gt;0,(Berekening!T119+BN119+DC119)/DM119*DN119,0)," ")</f>
        <v xml:space="preserve"> </v>
      </c>
      <c r="DR119" s="33" t="str">
        <f>IF(Aanbod!D134&gt;"",IF(DN119&gt;0,(Berekening!AA119+BU119+DJ119)/DM119*DN119,0)," ")</f>
        <v xml:space="preserve"> </v>
      </c>
      <c r="DS119" s="35"/>
      <c r="DT119" s="38" t="str">
        <f>IF(Aanbod!D134&gt;"",ROUND((DM119-DN119),2)," ")</f>
        <v xml:space="preserve"> </v>
      </c>
      <c r="DU119" s="38" t="str">
        <f>IF(Aanbod!D134&gt;"",IF(DT119=C119,0.01,DT119),"")</f>
        <v/>
      </c>
      <c r="DV119" s="39" t="str">
        <f>IF(Aanbod!D134&gt;"",RANK(DU119,$DU$2:$DU$201) + COUNTIF($DU$2:DU119,DU119) -1," ")</f>
        <v xml:space="preserve"> </v>
      </c>
      <c r="DW119" s="35" t="str">
        <f>IF(Aanbod!D134&gt;"",IF($DV$203&lt;0,IF(DV119&lt;=ABS($DV$203),0.01,0),IF(DV119&lt;=ABS($DV$203),-0.01,0))," ")</f>
        <v xml:space="preserve"> </v>
      </c>
      <c r="DX119" s="35"/>
      <c r="DY119" s="28" t="str">
        <f>IF(Aanbod!D134&gt;"",DT119+DW119," ")</f>
        <v xml:space="preserve"> </v>
      </c>
    </row>
    <row r="120" spans="1:129" x14ac:dyDescent="0.25">
      <c r="A120" s="26" t="str">
        <f>Aanbod!A135</f>
        <v/>
      </c>
      <c r="B120" s="27" t="str">
        <f>IF(Aanbod!D135&gt;"",IF(EXACT(Aanbod!F135, "Preferent"),Aanbod!E135*2,IF(EXACT(Aanbod!F135, "Concurrent"),Aanbod!E135,0))," ")</f>
        <v xml:space="preserve"> </v>
      </c>
      <c r="C120" s="28" t="str">
        <f>IF(Aanbod!E135&gt;0,Aanbod!E135," ")</f>
        <v xml:space="preserve"> </v>
      </c>
      <c r="D120" s="5"/>
      <c r="E120" s="5"/>
      <c r="F120" s="5" t="str">
        <f>IF(Aanbod!D135&gt;"",IF(EXACT(Aanbod!D135, "pA"),Berekening!B120,IF(EXACT(Aanbod!D135, "Gvg-A"),Berekening!B120,IF(EXACT(Aanbod!D135, "Gvg"),Berekening!B120,0)))," ")</f>
        <v xml:space="preserve"> </v>
      </c>
      <c r="G120" s="5" t="str">
        <f>IF(Aanbod!D135&gt;"",IF(EXACT(Aanbod!D135, "pA"),Aanbod!E135,IF(EXACT(Aanbod!D135, "Gvg-A"),Aanbod!E135,IF(EXACT(Aanbod!D135, "Gvg"),Aanbod!E135,0)))," ")</f>
        <v xml:space="preserve"> </v>
      </c>
      <c r="H120" s="5" t="str">
        <f>IF(Aanbod!D135&gt;"",IF($F$203&gt;0,$E$1/$F$203*F120,0)," ")</f>
        <v xml:space="preserve"> </v>
      </c>
      <c r="I120" s="29" t="str">
        <f>IF(Aanbod!D135&gt;"",IF(G120&gt;0,H120/G120," ")," ")</f>
        <v xml:space="preserve"> </v>
      </c>
      <c r="J120" s="5"/>
      <c r="K120" s="5"/>
      <c r="L120" s="5" t="str">
        <f>IF(Aanbod!D135&gt;"",IF(EXACT(Aanbod!D135, "pB"),Berekening!B120,IF(EXACT(Aanbod!D135, "Gvg-B"),Berekening!B120,IF(EXACT(Aanbod!D135, "Gvg"),Berekening!B120,0)))," ")</f>
        <v xml:space="preserve"> </v>
      </c>
      <c r="M120" s="5" t="str">
        <f>IF(Aanbod!D135&gt;"",IF(EXACT(Aanbod!D135, "pB"),Aanbod!E135,IF(EXACT(Aanbod!D135, "Gvg-B"),Aanbod!E135,IF(EXACT(Aanbod!D135, "Gvg"),Aanbod!E135,0)))," ")</f>
        <v xml:space="preserve"> </v>
      </c>
      <c r="N120" s="9" t="str">
        <f>IF(Aanbod!D135&gt;"",IF($L$203&gt;0,$K$1/$L$203*L120,0)," ")</f>
        <v xml:space="preserve"> </v>
      </c>
      <c r="O120" s="10" t="str">
        <f>IF(Aanbod!D135&gt;"",IF(M120&gt;0,N120/M120," ")," ")</f>
        <v xml:space="preserve"> </v>
      </c>
      <c r="P120" s="26"/>
      <c r="Q120" s="30"/>
      <c r="R120" s="31" t="str">
        <f>IF(Aanbod!D135&gt;"",IF(EXACT(Aanbod!D135, "pA"),Berekening!B120,IF(EXACT(Aanbod!D135, "Gvg"),Berekening!B120,IF(EXACT(Aanbod!D135, "Gvg-A"),Berekening!B120,IF(EXACT(Aanbod!D135, "Gvg-B"),Berekening!B120,0))))," ")</f>
        <v xml:space="preserve"> </v>
      </c>
      <c r="S120" s="31" t="str">
        <f>IF(Aanbod!D135&gt;"",IF(EXACT(Aanbod!D135, "pA"),Aanbod!E135,IF(EXACT(Aanbod!D135, "Gvg"),Aanbod!E135,IF(EXACT(Aanbod!D135, "Gvg-A"),Aanbod!E135,IF(EXACT(Aanbod!D135, "Gvg-B"),Aanbod!E135,0))))," ")</f>
        <v xml:space="preserve"> </v>
      </c>
      <c r="T120" s="31" t="str">
        <f>IF(Aanbod!D135&gt;"",IF($R$203&gt;0,$Q$1/$R$203*R120,0)," ")</f>
        <v xml:space="preserve"> </v>
      </c>
      <c r="U120" s="29" t="str">
        <f>IF(Aanbod!D135&gt;"",IF(S120&gt;0,T120/S120," ")," ")</f>
        <v xml:space="preserve"> </v>
      </c>
      <c r="W120" s="26"/>
      <c r="X120" s="30"/>
      <c r="Y120" s="31" t="str">
        <f>IF(Aanbod!D135&gt;"",IF(EXACT(Aanbod!D135, "pB"),Berekening!B120,IF(EXACT(Aanbod!D135, "Gvg"),Berekening!B120,IF(EXACT(Aanbod!D135, "Gvg-A"),Berekening!B120,IF(EXACT(Aanbod!D135, "Gvg-B"),Berekening!B120,0))))," ")</f>
        <v xml:space="preserve"> </v>
      </c>
      <c r="Z120" s="31" t="str">
        <f>IF(Aanbod!D135&gt;"",IF(EXACT(Aanbod!D135, "pB"),Aanbod!E135,IF(EXACT(Aanbod!D135, "Gvg"),Aanbod!E135,IF(EXACT(Aanbod!D135, "Gvg-A"),Aanbod!E135,IF(EXACT(Aanbod!D135, "Gvg-B"),Aanbod!E135,0))))," ")</f>
        <v xml:space="preserve"> </v>
      </c>
      <c r="AA120" s="31" t="str">
        <f>IF(Aanbod!D135&gt;"",IF($Y$203&gt;0,$X$1/$Y$203*Y120,0)," ")</f>
        <v xml:space="preserve"> </v>
      </c>
      <c r="AB120" s="29" t="str">
        <f>IF(Aanbod!D135&gt;"",IF(Z120&gt;0,AA120/Z120," ")," ")</f>
        <v xml:space="preserve"> </v>
      </c>
      <c r="AC120" s="32"/>
      <c r="AD120" s="26" t="str">
        <f>IF(Aanbod!D135&gt;"",ROW(AE120)-1," ")</f>
        <v xml:space="preserve"> </v>
      </c>
      <c r="AE120" t="str">
        <f>IF(Aanbod!D135&gt;"",Aanbod!D135," ")</f>
        <v xml:space="preserve"> </v>
      </c>
      <c r="AF120" s="9" t="str">
        <f>IF(Aanbod!D135&gt;"",Aanbod!E135," ")</f>
        <v xml:space="preserve"> </v>
      </c>
      <c r="AG120" t="str">
        <f>IF(Aanbod!D135&gt;"",Aanbod!F135," ")</f>
        <v xml:space="preserve"> </v>
      </c>
      <c r="AH120" s="33" t="str">
        <f>IF(Aanbod!D135&gt;"",Berekening!B120," ")</f>
        <v xml:space="preserve"> </v>
      </c>
      <c r="AI120" s="34" t="str">
        <f>IF(Aanbod!D135&gt;"",Berekening!H120+Berekening!N120+Berekening!T120+Berekening!AA120," ")</f>
        <v xml:space="preserve"> </v>
      </c>
      <c r="AJ120" s="35" t="str">
        <f>IF(Aanbod!D135&gt;"",IF((AI120-AF120)&gt;0,0,(AI120-AF120))," ")</f>
        <v xml:space="preserve"> </v>
      </c>
      <c r="AK120" s="35" t="str">
        <f>IF(Aanbod!D135&gt;"",IF((AI120-AF120)&gt;0,(AI120-AF120),0)," ")</f>
        <v xml:space="preserve"> </v>
      </c>
      <c r="AL120" s="35" t="str">
        <f>IF(Aanbod!D135&gt;"",IF(AK120&gt;0,Berekening!H120/AI120*AK120,0)," ")</f>
        <v xml:space="preserve"> </v>
      </c>
      <c r="AM120" s="35" t="str">
        <f>IF(Aanbod!D135&gt;"",IF(AK120&gt;0,Berekening!N120/AI120*AK120,0)," ")</f>
        <v xml:space="preserve"> </v>
      </c>
      <c r="AN120" s="35" t="str">
        <f>IF(Aanbod!D135&gt;"",IF(AK120&gt;0,Berekening!T120/AI120*AK120,0)," ")</f>
        <v xml:space="preserve"> </v>
      </c>
      <c r="AO120" s="33" t="str">
        <f>IF(Aanbod!D135&gt;"",IF(AK120&gt;0,Berekening!AA120/AI120*AK120,0)," ")</f>
        <v xml:space="preserve"> </v>
      </c>
      <c r="AX120" s="36"/>
      <c r="AY120" s="5"/>
      <c r="AZ120" s="5" t="str">
        <f>IF(Aanbod!D135&gt;"",IF(EXACT(AK120,0),IF(EXACT(Aanbod!D135, "pA"),Berekening!B120,IF(EXACT(Aanbod!D135, "Gvg-A"),Berekening!B120,IF(EXACT(Aanbod!D135, "Gvg"),Berekening!B120,0))),0)," ")</f>
        <v xml:space="preserve"> </v>
      </c>
      <c r="BA120" s="5" t="str">
        <f>IF(Aanbod!D135&gt;"",IF(EXACT(AK120,0),IF(EXACT(Aanbod!D135, "pA"),Aanbod!E135,IF(EXACT(Aanbod!D135, "Gvg-A"),Aanbod!E135,IF(EXACT(Aanbod!D135, "Gvg"),Aanbod!E135,0))),0)," ")</f>
        <v xml:space="preserve"> </v>
      </c>
      <c r="BB120" s="5" t="str">
        <f>IF(Aanbod!D135&gt;"",IF($AZ$203&gt;0,$AY$1/$AZ$203*AZ120,0)," ")</f>
        <v xml:space="preserve"> </v>
      </c>
      <c r="BC120" s="29" t="str">
        <f>IF(Aanbod!D135&gt;"",IF(BA120&gt;0,BB120/BA120," ")," ")</f>
        <v xml:space="preserve"> </v>
      </c>
      <c r="BD120" s="5"/>
      <c r="BE120" s="5"/>
      <c r="BF120" s="5" t="str">
        <f>IF(Aanbod!D135&gt;"",IF(EXACT(AK120,0),IF(EXACT(Aanbod!D135, "pB"),Berekening!B120,IF(EXACT(Aanbod!D135, "Gvg-B"),Berekening!B120,IF(EXACT(Aanbod!D135, "Gvg"),Berekening!B120,0))),0)," ")</f>
        <v xml:space="preserve"> </v>
      </c>
      <c r="BG120" s="5" t="str">
        <f>IF(Aanbod!D135&gt;"",IF(EXACT(AK120,0),IF(EXACT(Aanbod!D135, "pB"),Aanbod!E135,IF(EXACT(Aanbod!D135, "Gvg-B"),Aanbod!E135,IF(EXACT(Aanbod!D135, "Gvg"),Aanbod!E135,0))),0)," ")</f>
        <v xml:space="preserve"> </v>
      </c>
      <c r="BH120" s="9" t="str">
        <f>IF(Aanbod!D135&gt;"",IF($BF$203&gt;0,$BE$1/$BF$203*BF120,0)," ")</f>
        <v xml:space="preserve"> </v>
      </c>
      <c r="BI120" s="10" t="str">
        <f>IF(Aanbod!D135&gt;"",IF(BG120&gt;0,BH120/BG120," ")," ")</f>
        <v xml:space="preserve"> </v>
      </c>
      <c r="BJ120" s="26"/>
      <c r="BK120" s="30"/>
      <c r="BL120" s="31" t="str">
        <f>IF(Aanbod!D135&gt;"",IF(EXACT(AK120,0),IF(EXACT(Aanbod!D135, "pA"),Berekening!B120,IF(EXACT(Aanbod!D135, "Gvg"),Berekening!B120,IF(EXACT(Aanbod!D135, "Gvg-A"),Berekening!B120,IF(EXACT(Aanbod!D135, "Gvg-B"),Berekening!B120,0)))),0)," ")</f>
        <v xml:space="preserve"> </v>
      </c>
      <c r="BM120" s="31" t="str">
        <f>IF(Aanbod!D135&gt;"",IF(EXACT(AK120,0),IF(EXACT(Aanbod!D135, "pA"),Aanbod!E135,IF(EXACT(Aanbod!D135, "Gvg"),Aanbod!E135,IF(EXACT(Aanbod!D135, "Gvg-A"),Aanbod!E135,IF(EXACT(Aanbod!D135, "Gvg-B"),Aanbod!E135,0)))),0)," ")</f>
        <v xml:space="preserve"> </v>
      </c>
      <c r="BN120" s="31" t="str">
        <f>IF(Aanbod!D135&gt;"",IF($BL$203&gt;0,$BK$1/$BL$203*BL120,0)," ")</f>
        <v xml:space="preserve"> </v>
      </c>
      <c r="BO120" s="29" t="str">
        <f>IF(Aanbod!D135&gt;"",IF(BM120&gt;0,BN120/BM120," ")," ")</f>
        <v xml:space="preserve"> </v>
      </c>
      <c r="BQ120" s="26"/>
      <c r="BR120" s="30"/>
      <c r="BS120" s="31" t="str">
        <f>IF(Aanbod!D135&gt;"",IF(EXACT(AK120,0),IF(EXACT(Aanbod!D135, "pB"),Berekening!B120,IF(EXACT(Aanbod!D135, "Gvg"),Berekening!B120,IF(EXACT(Aanbod!D135, "Gvg-A"),Berekening!B120,IF(EXACT(Aanbod!D135, "Gvg-B"),Berekening!B120,0)))),0)," ")</f>
        <v xml:space="preserve"> </v>
      </c>
      <c r="BT120" s="31" t="str">
        <f>IF(Aanbod!D135&gt;"",IF(EXACT(AK120,0),IF(EXACT(Aanbod!D135, "pB"),Aanbod!E135,IF(EXACT(Aanbod!D135, "Gvg"),Aanbod!E135,IF(EXACT(Aanbod!D135, "Gvg-A"),Aanbod!E135,IF(EXACT(Aanbod!D135, "Gvg-B"),Aanbod!E135,0)))),0)," ")</f>
        <v xml:space="preserve"> </v>
      </c>
      <c r="BU120" s="31" t="str">
        <f>IF(Aanbod!D135&gt;"",IF($BS$203&gt;0,$BR$1/$BS$203*BS120,0)," ")</f>
        <v xml:space="preserve"> </v>
      </c>
      <c r="BV120" s="29" t="str">
        <f>IF(Aanbod!D135&gt;"",IF(BT120&gt;0,BU120/BT120," ")," ")</f>
        <v xml:space="preserve"> </v>
      </c>
      <c r="BX120" s="34" t="str">
        <f>IF(Aanbod!D135&gt;"",AI120-AK120+BB120+BH120+BN120+BU120," ")</f>
        <v xml:space="preserve"> </v>
      </c>
      <c r="BY120" s="35" t="str">
        <f>IF(Aanbod!D135&gt;"",IF((BX120-AF120)&gt;0,0,(BX120-AF120))," ")</f>
        <v xml:space="preserve"> </v>
      </c>
      <c r="BZ120" s="35" t="str">
        <f>IF(Aanbod!D135&gt;"",IF((BX120-AF120)&gt;0,(BX120-AF120),0)," ")</f>
        <v xml:space="preserve"> </v>
      </c>
      <c r="CA120" s="35" t="str">
        <f>IF(Aanbod!D135&gt;"",IF(BZ120&gt;0,(Berekening!H120+BB120)/BX120*BZ120,0)," ")</f>
        <v xml:space="preserve"> </v>
      </c>
      <c r="CB120" s="35" t="str">
        <f>IF(Aanbod!D135&gt;"",IF(BZ120&gt;0,(Berekening!N120+BH120)/BX120*BZ120,0)," ")</f>
        <v xml:space="preserve"> </v>
      </c>
      <c r="CC120" s="35" t="str">
        <f>IF(Aanbod!D135&gt;"",IF(BZ120&gt;0,(Berekening!T120+BN120)/BX120*BZ120,0)," ")</f>
        <v xml:space="preserve"> </v>
      </c>
      <c r="CD120" s="33" t="str">
        <f>IF(Aanbod!D135&gt;"",IF(BZ120&gt;0,Berekening!AA120/BX120*BZ120,0)," ")</f>
        <v xml:space="preserve"> </v>
      </c>
      <c r="CE120" s="35"/>
      <c r="CM120" s="36"/>
      <c r="CN120" s="5"/>
      <c r="CO120" s="5" t="str">
        <f>IF(Aanbod!D135&gt;"",IF(EXACT(BZ120,0),IF(EXACT(AK120,0),IF(EXACT(AE120, "pA"),AH120,IF(EXACT(AE120, "Gvg-A"),AH120,IF(EXACT(AE120, "Gvg"),AH120,0))),0),0)," ")</f>
        <v xml:space="preserve"> </v>
      </c>
      <c r="CP120" s="5" t="str">
        <f>IF(Aanbod!D135&gt;"",IF(EXACT(BZ120,0),IF(EXACT(AK120,0),IF(EXACT(AE120, "pA"),AF120,IF(EXACT(AE120, "Gvg-A"),AF120,IF(EXACT(AE120, "Gvg"),AF120,0))),0),0)," ")</f>
        <v xml:space="preserve"> </v>
      </c>
      <c r="CQ120" s="5" t="str">
        <f>IF(Aanbod!D135&gt;"",IF($CO$203&gt;0,$CN$1/$CO$203*CO120,0)," ")</f>
        <v xml:space="preserve"> </v>
      </c>
      <c r="CR120" s="29" t="str">
        <f>IF(Aanbod!D135&gt;"",IF(CP120&gt;0,CQ120/CP120," ")," ")</f>
        <v xml:space="preserve"> </v>
      </c>
      <c r="CS120" s="5"/>
      <c r="CT120" s="5"/>
      <c r="CU120" s="5" t="str">
        <f>IF(Aanbod!D135&gt;"",IF(EXACT(BZ120,0),IF(EXACT(AK120,0),IF(EXACT(AE120, "pB"),AH120,IF(EXACT(AE120, "Gvg-B"),AH120,IF(EXACT(AE120, "Gvg"),AH120,0))),0),0)," ")</f>
        <v xml:space="preserve"> </v>
      </c>
      <c r="CV120" s="5" t="str">
        <f>IF(Aanbod!D135&gt;"",IF(EXACT(BZ120,0),IF(EXACT(AK120,0),IF(EXACT(AE120, "pB"),AF120,IF(EXACT(AE120, "Gvg-B"),AF120,IF(EXACT(AE120, "Gvg"),AF120,0))),0),0)," ")</f>
        <v xml:space="preserve"> </v>
      </c>
      <c r="CW120" s="9" t="str">
        <f>IF(Aanbod!D135&gt;"",IF($CU$203&gt;0,$CT$1/$CU$203*CU120,0)," ")</f>
        <v xml:space="preserve"> </v>
      </c>
      <c r="CX120" s="10" t="str">
        <f>IF(Aanbod!D135&gt;"",IF(CV120&gt;0,CW120/CV120," ")," ")</f>
        <v xml:space="preserve"> </v>
      </c>
      <c r="CY120" s="26"/>
      <c r="CZ120" s="30"/>
      <c r="DA120" s="31" t="str">
        <f>IF(Aanbod!D135&gt;"",IF(EXACT(BZ120,0),IF(EXACT(AK120,0),IF(EXACT(AE120, "pA"),AH120,IF(EXACT(AE120, "Gvg"),AH120,IF(EXACT(AE120, "Gvg-A"),AH120,IF(EXACT(AE120, "Gvg-B"),AH120,0)))),0),0)," ")</f>
        <v xml:space="preserve"> </v>
      </c>
      <c r="DB120" s="31" t="str">
        <f>IF(Aanbod!D135&gt;"",IF(EXACT(BZ120,0),IF(EXACT(AK120,0),IF(EXACT(AE120, "pA"),AF120,IF(EXACT(AE120, "Gvg"),AF120,IF(EXACT(AE120, "Gvg-A"),AF120,IF(EXACT(AE120, "Gvg-B"),AF120,0)))),0),0)," ")</f>
        <v xml:space="preserve"> </v>
      </c>
      <c r="DC120" s="31" t="str">
        <f>IF(Aanbod!D135&gt;"",IF($DA$203&gt;0,$CZ$1/$DA$203*DA120,0)," ")</f>
        <v xml:space="preserve"> </v>
      </c>
      <c r="DD120" s="29" t="str">
        <f>IF(Aanbod!D135&gt;"",IF(DB120&gt;0,DC120/DB120," ")," ")</f>
        <v xml:space="preserve"> </v>
      </c>
      <c r="DF120" s="26"/>
      <c r="DG120" s="30"/>
      <c r="DH120" s="31" t="str">
        <f>IF(Aanbod!D135&gt;"",IF(EXACT(BZ120,0),IF(EXACT(AK120,0),IF(EXACT(AE120, "pB"),AH120,IF(EXACT(AE120, "Gvg"),AH120,IF(EXACT(AE120, "Gvg-A"),AH120,IF(EXACT(AE120, "Gvg-B"),AH120,0)))),0),0)," ")</f>
        <v xml:space="preserve"> </v>
      </c>
      <c r="DI120" s="31" t="str">
        <f>IF(Aanbod!D135&gt;"",IF(EXACT(BZ120,0),IF(EXACT(AK120,0),IF(EXACT(AE120, "pB"),AF120,IF(EXACT(AE120, "Gvg"),AF120,IF(EXACT(AE120, "Gvg-A"),AF120,IF(EXACT(AE120, "Gvg-B"),AF120,0)))),0),0)," ")</f>
        <v xml:space="preserve"> </v>
      </c>
      <c r="DJ120" s="31" t="str">
        <f>IF(Aanbod!D135&gt;"",IF($DH$203&gt;0,$DG$1/$DH$203*DH120,0)," ")</f>
        <v xml:space="preserve"> </v>
      </c>
      <c r="DK120" s="29" t="str">
        <f>IF(Aanbod!D135&gt;"",IF(DI120&gt;0,DJ120/DI120," ")," ")</f>
        <v xml:space="preserve"> </v>
      </c>
      <c r="DM120" s="37" t="str">
        <f>IF(Aanbod!D135&gt;"",BX120-BZ120+CQ120+CW120+DC120+DJ120," ")</f>
        <v xml:space="preserve"> </v>
      </c>
      <c r="DN120" s="35" t="str">
        <f>IF(Aanbod!D135&gt;"",IF((DM120-AF120)&gt;0,(DM120-AF120),0)," ")</f>
        <v xml:space="preserve"> </v>
      </c>
      <c r="DO120" s="35" t="str">
        <f>IF(Aanbod!D135&gt;"",IF(DN120&gt;0,(Berekening!H120+BB120+CQ120)/DM120*DN120,0)," ")</f>
        <v xml:space="preserve"> </v>
      </c>
      <c r="DP120" s="35" t="str">
        <f>IF(Aanbod!D135&gt;"",IF(DN120&gt;0,(Berekening!N120+BH120+CW120)/DM120*DN120,0)," ")</f>
        <v xml:space="preserve"> </v>
      </c>
      <c r="DQ120" s="35" t="str">
        <f>IF(Aanbod!D135&gt;"",IF(DN120&gt;0,(Berekening!T120+BN120+DC120)/DM120*DN120,0)," ")</f>
        <v xml:space="preserve"> </v>
      </c>
      <c r="DR120" s="33" t="str">
        <f>IF(Aanbod!D135&gt;"",IF(DN120&gt;0,(Berekening!AA120+BU120+DJ120)/DM120*DN120,0)," ")</f>
        <v xml:space="preserve"> </v>
      </c>
      <c r="DS120" s="35"/>
      <c r="DT120" s="38" t="str">
        <f>IF(Aanbod!D135&gt;"",ROUND((DM120-DN120),2)," ")</f>
        <v xml:space="preserve"> </v>
      </c>
      <c r="DU120" s="38" t="str">
        <f>IF(Aanbod!D135&gt;"",IF(DT120=C120,0.01,DT120),"")</f>
        <v/>
      </c>
      <c r="DV120" s="39" t="str">
        <f>IF(Aanbod!D135&gt;"",RANK(DU120,$DU$2:$DU$201) + COUNTIF($DU$2:DU120,DU120) -1," ")</f>
        <v xml:space="preserve"> </v>
      </c>
      <c r="DW120" s="35" t="str">
        <f>IF(Aanbod!D135&gt;"",IF($DV$203&lt;0,IF(DV120&lt;=ABS($DV$203),0.01,0),IF(DV120&lt;=ABS($DV$203),-0.01,0))," ")</f>
        <v xml:space="preserve"> </v>
      </c>
      <c r="DX120" s="35"/>
      <c r="DY120" s="28" t="str">
        <f>IF(Aanbod!D135&gt;"",DT120+DW120," ")</f>
        <v xml:space="preserve"> </v>
      </c>
    </row>
    <row r="121" spans="1:129" x14ac:dyDescent="0.25">
      <c r="A121" s="26" t="str">
        <f>Aanbod!A136</f>
        <v/>
      </c>
      <c r="B121" s="27" t="str">
        <f>IF(Aanbod!D136&gt;"",IF(EXACT(Aanbod!F136, "Preferent"),Aanbod!E136*2,IF(EXACT(Aanbod!F136, "Concurrent"),Aanbod!E136,0))," ")</f>
        <v xml:space="preserve"> </v>
      </c>
      <c r="C121" s="28" t="str">
        <f>IF(Aanbod!E136&gt;0,Aanbod!E136," ")</f>
        <v xml:space="preserve"> </v>
      </c>
      <c r="D121" s="5"/>
      <c r="E121" s="5"/>
      <c r="F121" s="5" t="str">
        <f>IF(Aanbod!D136&gt;"",IF(EXACT(Aanbod!D136, "pA"),Berekening!B121,IF(EXACT(Aanbod!D136, "Gvg-A"),Berekening!B121,IF(EXACT(Aanbod!D136, "Gvg"),Berekening!B121,0)))," ")</f>
        <v xml:space="preserve"> </v>
      </c>
      <c r="G121" s="5" t="str">
        <f>IF(Aanbod!D136&gt;"",IF(EXACT(Aanbod!D136, "pA"),Aanbod!E136,IF(EXACT(Aanbod!D136, "Gvg-A"),Aanbod!E136,IF(EXACT(Aanbod!D136, "Gvg"),Aanbod!E136,0)))," ")</f>
        <v xml:space="preserve"> </v>
      </c>
      <c r="H121" s="5" t="str">
        <f>IF(Aanbod!D136&gt;"",IF($F$203&gt;0,$E$1/$F$203*F121,0)," ")</f>
        <v xml:space="preserve"> </v>
      </c>
      <c r="I121" s="29" t="str">
        <f>IF(Aanbod!D136&gt;"",IF(G121&gt;0,H121/G121," ")," ")</f>
        <v xml:space="preserve"> </v>
      </c>
      <c r="J121" s="5"/>
      <c r="K121" s="5"/>
      <c r="L121" s="5" t="str">
        <f>IF(Aanbod!D136&gt;"",IF(EXACT(Aanbod!D136, "pB"),Berekening!B121,IF(EXACT(Aanbod!D136, "Gvg-B"),Berekening!B121,IF(EXACT(Aanbod!D136, "Gvg"),Berekening!B121,0)))," ")</f>
        <v xml:space="preserve"> </v>
      </c>
      <c r="M121" s="5" t="str">
        <f>IF(Aanbod!D136&gt;"",IF(EXACT(Aanbod!D136, "pB"),Aanbod!E136,IF(EXACT(Aanbod!D136, "Gvg-B"),Aanbod!E136,IF(EXACT(Aanbod!D136, "Gvg"),Aanbod!E136,0)))," ")</f>
        <v xml:space="preserve"> </v>
      </c>
      <c r="N121" s="9" t="str">
        <f>IF(Aanbod!D136&gt;"",IF($L$203&gt;0,$K$1/$L$203*L121,0)," ")</f>
        <v xml:space="preserve"> </v>
      </c>
      <c r="O121" s="10" t="str">
        <f>IF(Aanbod!D136&gt;"",IF(M121&gt;0,N121/M121," ")," ")</f>
        <v xml:space="preserve"> </v>
      </c>
      <c r="P121" s="26"/>
      <c r="Q121" s="30"/>
      <c r="R121" s="31" t="str">
        <f>IF(Aanbod!D136&gt;"",IF(EXACT(Aanbod!D136, "pA"),Berekening!B121,IF(EXACT(Aanbod!D136, "Gvg"),Berekening!B121,IF(EXACT(Aanbod!D136, "Gvg-A"),Berekening!B121,IF(EXACT(Aanbod!D136, "Gvg-B"),Berekening!B121,0))))," ")</f>
        <v xml:space="preserve"> </v>
      </c>
      <c r="S121" s="31" t="str">
        <f>IF(Aanbod!D136&gt;"",IF(EXACT(Aanbod!D136, "pA"),Aanbod!E136,IF(EXACT(Aanbod!D136, "Gvg"),Aanbod!E136,IF(EXACT(Aanbod!D136, "Gvg-A"),Aanbod!E136,IF(EXACT(Aanbod!D136, "Gvg-B"),Aanbod!E136,0))))," ")</f>
        <v xml:space="preserve"> </v>
      </c>
      <c r="T121" s="31" t="str">
        <f>IF(Aanbod!D136&gt;"",IF($R$203&gt;0,$Q$1/$R$203*R121,0)," ")</f>
        <v xml:space="preserve"> </v>
      </c>
      <c r="U121" s="29" t="str">
        <f>IF(Aanbod!D136&gt;"",IF(S121&gt;0,T121/S121," ")," ")</f>
        <v xml:space="preserve"> </v>
      </c>
      <c r="W121" s="26"/>
      <c r="X121" s="30"/>
      <c r="Y121" s="31" t="str">
        <f>IF(Aanbod!D136&gt;"",IF(EXACT(Aanbod!D136, "pB"),Berekening!B121,IF(EXACT(Aanbod!D136, "Gvg"),Berekening!B121,IF(EXACT(Aanbod!D136, "Gvg-A"),Berekening!B121,IF(EXACT(Aanbod!D136, "Gvg-B"),Berekening!B121,0))))," ")</f>
        <v xml:space="preserve"> </v>
      </c>
      <c r="Z121" s="31" t="str">
        <f>IF(Aanbod!D136&gt;"",IF(EXACT(Aanbod!D136, "pB"),Aanbod!E136,IF(EXACT(Aanbod!D136, "Gvg"),Aanbod!E136,IF(EXACT(Aanbod!D136, "Gvg-A"),Aanbod!E136,IF(EXACT(Aanbod!D136, "Gvg-B"),Aanbod!E136,0))))," ")</f>
        <v xml:space="preserve"> </v>
      </c>
      <c r="AA121" s="31" t="str">
        <f>IF(Aanbod!D136&gt;"",IF($Y$203&gt;0,$X$1/$Y$203*Y121,0)," ")</f>
        <v xml:space="preserve"> </v>
      </c>
      <c r="AB121" s="29" t="str">
        <f>IF(Aanbod!D136&gt;"",IF(Z121&gt;0,AA121/Z121," ")," ")</f>
        <v xml:space="preserve"> </v>
      </c>
      <c r="AC121" s="32"/>
      <c r="AD121" s="26" t="str">
        <f>IF(Aanbod!D136&gt;"",ROW(AE121)-1," ")</f>
        <v xml:space="preserve"> </v>
      </c>
      <c r="AE121" t="str">
        <f>IF(Aanbod!D136&gt;"",Aanbod!D136," ")</f>
        <v xml:space="preserve"> </v>
      </c>
      <c r="AF121" s="9" t="str">
        <f>IF(Aanbod!D136&gt;"",Aanbod!E136," ")</f>
        <v xml:space="preserve"> </v>
      </c>
      <c r="AG121" t="str">
        <f>IF(Aanbod!D136&gt;"",Aanbod!F136," ")</f>
        <v xml:space="preserve"> </v>
      </c>
      <c r="AH121" s="33" t="str">
        <f>IF(Aanbod!D136&gt;"",Berekening!B121," ")</f>
        <v xml:space="preserve"> </v>
      </c>
      <c r="AI121" s="34" t="str">
        <f>IF(Aanbod!D136&gt;"",Berekening!H121+Berekening!N121+Berekening!T121+Berekening!AA121," ")</f>
        <v xml:space="preserve"> </v>
      </c>
      <c r="AJ121" s="35" t="str">
        <f>IF(Aanbod!D136&gt;"",IF((AI121-AF121)&gt;0,0,(AI121-AF121))," ")</f>
        <v xml:space="preserve"> </v>
      </c>
      <c r="AK121" s="35" t="str">
        <f>IF(Aanbod!D136&gt;"",IF((AI121-AF121)&gt;0,(AI121-AF121),0)," ")</f>
        <v xml:space="preserve"> </v>
      </c>
      <c r="AL121" s="35" t="str">
        <f>IF(Aanbod!D136&gt;"",IF(AK121&gt;0,Berekening!H121/AI121*AK121,0)," ")</f>
        <v xml:space="preserve"> </v>
      </c>
      <c r="AM121" s="35" t="str">
        <f>IF(Aanbod!D136&gt;"",IF(AK121&gt;0,Berekening!N121/AI121*AK121,0)," ")</f>
        <v xml:space="preserve"> </v>
      </c>
      <c r="AN121" s="35" t="str">
        <f>IF(Aanbod!D136&gt;"",IF(AK121&gt;0,Berekening!T121/AI121*AK121,0)," ")</f>
        <v xml:space="preserve"> </v>
      </c>
      <c r="AO121" s="33" t="str">
        <f>IF(Aanbod!D136&gt;"",IF(AK121&gt;0,Berekening!AA121/AI121*AK121,0)," ")</f>
        <v xml:space="preserve"> </v>
      </c>
      <c r="AX121" s="36"/>
      <c r="AY121" s="5"/>
      <c r="AZ121" s="5" t="str">
        <f>IF(Aanbod!D136&gt;"",IF(EXACT(AK121,0),IF(EXACT(Aanbod!D136, "pA"),Berekening!B121,IF(EXACT(Aanbod!D136, "Gvg-A"),Berekening!B121,IF(EXACT(Aanbod!D136, "Gvg"),Berekening!B121,0))),0)," ")</f>
        <v xml:space="preserve"> </v>
      </c>
      <c r="BA121" s="5" t="str">
        <f>IF(Aanbod!D136&gt;"",IF(EXACT(AK121,0),IF(EXACT(Aanbod!D136, "pA"),Aanbod!E136,IF(EXACT(Aanbod!D136, "Gvg-A"),Aanbod!E136,IF(EXACT(Aanbod!D136, "Gvg"),Aanbod!E136,0))),0)," ")</f>
        <v xml:space="preserve"> </v>
      </c>
      <c r="BB121" s="5" t="str">
        <f>IF(Aanbod!D136&gt;"",IF($AZ$203&gt;0,$AY$1/$AZ$203*AZ121,0)," ")</f>
        <v xml:space="preserve"> </v>
      </c>
      <c r="BC121" s="29" t="str">
        <f>IF(Aanbod!D136&gt;"",IF(BA121&gt;0,BB121/BA121," ")," ")</f>
        <v xml:space="preserve"> </v>
      </c>
      <c r="BD121" s="5"/>
      <c r="BE121" s="5"/>
      <c r="BF121" s="5" t="str">
        <f>IF(Aanbod!D136&gt;"",IF(EXACT(AK121,0),IF(EXACT(Aanbod!D136, "pB"),Berekening!B121,IF(EXACT(Aanbod!D136, "Gvg-B"),Berekening!B121,IF(EXACT(Aanbod!D136, "Gvg"),Berekening!B121,0))),0)," ")</f>
        <v xml:space="preserve"> </v>
      </c>
      <c r="BG121" s="5" t="str">
        <f>IF(Aanbod!D136&gt;"",IF(EXACT(AK121,0),IF(EXACT(Aanbod!D136, "pB"),Aanbod!E136,IF(EXACT(Aanbod!D136, "Gvg-B"),Aanbod!E136,IF(EXACT(Aanbod!D136, "Gvg"),Aanbod!E136,0))),0)," ")</f>
        <v xml:space="preserve"> </v>
      </c>
      <c r="BH121" s="9" t="str">
        <f>IF(Aanbod!D136&gt;"",IF($BF$203&gt;0,$BE$1/$BF$203*BF121,0)," ")</f>
        <v xml:space="preserve"> </v>
      </c>
      <c r="BI121" s="10" t="str">
        <f>IF(Aanbod!D136&gt;"",IF(BG121&gt;0,BH121/BG121," ")," ")</f>
        <v xml:space="preserve"> </v>
      </c>
      <c r="BJ121" s="26"/>
      <c r="BK121" s="30"/>
      <c r="BL121" s="31" t="str">
        <f>IF(Aanbod!D136&gt;"",IF(EXACT(AK121,0),IF(EXACT(Aanbod!D136, "pA"),Berekening!B121,IF(EXACT(Aanbod!D136, "Gvg"),Berekening!B121,IF(EXACT(Aanbod!D136, "Gvg-A"),Berekening!B121,IF(EXACT(Aanbod!D136, "Gvg-B"),Berekening!B121,0)))),0)," ")</f>
        <v xml:space="preserve"> </v>
      </c>
      <c r="BM121" s="31" t="str">
        <f>IF(Aanbod!D136&gt;"",IF(EXACT(AK121,0),IF(EXACT(Aanbod!D136, "pA"),Aanbod!E136,IF(EXACT(Aanbod!D136, "Gvg"),Aanbod!E136,IF(EXACT(Aanbod!D136, "Gvg-A"),Aanbod!E136,IF(EXACT(Aanbod!D136, "Gvg-B"),Aanbod!E136,0)))),0)," ")</f>
        <v xml:space="preserve"> </v>
      </c>
      <c r="BN121" s="31" t="str">
        <f>IF(Aanbod!D136&gt;"",IF($BL$203&gt;0,$BK$1/$BL$203*BL121,0)," ")</f>
        <v xml:space="preserve"> </v>
      </c>
      <c r="BO121" s="29" t="str">
        <f>IF(Aanbod!D136&gt;"",IF(BM121&gt;0,BN121/BM121," ")," ")</f>
        <v xml:space="preserve"> </v>
      </c>
      <c r="BQ121" s="26"/>
      <c r="BR121" s="30"/>
      <c r="BS121" s="31" t="str">
        <f>IF(Aanbod!D136&gt;"",IF(EXACT(AK121,0),IF(EXACT(Aanbod!D136, "pB"),Berekening!B121,IF(EXACT(Aanbod!D136, "Gvg"),Berekening!B121,IF(EXACT(Aanbod!D136, "Gvg-A"),Berekening!B121,IF(EXACT(Aanbod!D136, "Gvg-B"),Berekening!B121,0)))),0)," ")</f>
        <v xml:space="preserve"> </v>
      </c>
      <c r="BT121" s="31" t="str">
        <f>IF(Aanbod!D136&gt;"",IF(EXACT(AK121,0),IF(EXACT(Aanbod!D136, "pB"),Aanbod!E136,IF(EXACT(Aanbod!D136, "Gvg"),Aanbod!E136,IF(EXACT(Aanbod!D136, "Gvg-A"),Aanbod!E136,IF(EXACT(Aanbod!D136, "Gvg-B"),Aanbod!E136,0)))),0)," ")</f>
        <v xml:space="preserve"> </v>
      </c>
      <c r="BU121" s="31" t="str">
        <f>IF(Aanbod!D136&gt;"",IF($BS$203&gt;0,$BR$1/$BS$203*BS121,0)," ")</f>
        <v xml:space="preserve"> </v>
      </c>
      <c r="BV121" s="29" t="str">
        <f>IF(Aanbod!D136&gt;"",IF(BT121&gt;0,BU121/BT121," ")," ")</f>
        <v xml:space="preserve"> </v>
      </c>
      <c r="BX121" s="34" t="str">
        <f>IF(Aanbod!D136&gt;"",AI121-AK121+BB121+BH121+BN121+BU121," ")</f>
        <v xml:space="preserve"> </v>
      </c>
      <c r="BY121" s="35" t="str">
        <f>IF(Aanbod!D136&gt;"",IF((BX121-AF121)&gt;0,0,(BX121-AF121))," ")</f>
        <v xml:space="preserve"> </v>
      </c>
      <c r="BZ121" s="35" t="str">
        <f>IF(Aanbod!D136&gt;"",IF((BX121-AF121)&gt;0,(BX121-AF121),0)," ")</f>
        <v xml:space="preserve"> </v>
      </c>
      <c r="CA121" s="35" t="str">
        <f>IF(Aanbod!D136&gt;"",IF(BZ121&gt;0,(Berekening!H121+BB121)/BX121*BZ121,0)," ")</f>
        <v xml:space="preserve"> </v>
      </c>
      <c r="CB121" s="35" t="str">
        <f>IF(Aanbod!D136&gt;"",IF(BZ121&gt;0,(Berekening!N121+BH121)/BX121*BZ121,0)," ")</f>
        <v xml:space="preserve"> </v>
      </c>
      <c r="CC121" s="35" t="str">
        <f>IF(Aanbod!D136&gt;"",IF(BZ121&gt;0,(Berekening!T121+BN121)/BX121*BZ121,0)," ")</f>
        <v xml:space="preserve"> </v>
      </c>
      <c r="CD121" s="33" t="str">
        <f>IF(Aanbod!D136&gt;"",IF(BZ121&gt;0,Berekening!AA121/BX121*BZ121,0)," ")</f>
        <v xml:space="preserve"> </v>
      </c>
      <c r="CE121" s="35"/>
      <c r="CM121" s="36"/>
      <c r="CN121" s="5"/>
      <c r="CO121" s="5" t="str">
        <f>IF(Aanbod!D136&gt;"",IF(EXACT(BZ121,0),IF(EXACT(AK121,0),IF(EXACT(AE121, "pA"),AH121,IF(EXACT(AE121, "Gvg-A"),AH121,IF(EXACT(AE121, "Gvg"),AH121,0))),0),0)," ")</f>
        <v xml:space="preserve"> </v>
      </c>
      <c r="CP121" s="5" t="str">
        <f>IF(Aanbod!D136&gt;"",IF(EXACT(BZ121,0),IF(EXACT(AK121,0),IF(EXACT(AE121, "pA"),AF121,IF(EXACT(AE121, "Gvg-A"),AF121,IF(EXACT(AE121, "Gvg"),AF121,0))),0),0)," ")</f>
        <v xml:space="preserve"> </v>
      </c>
      <c r="CQ121" s="5" t="str">
        <f>IF(Aanbod!D136&gt;"",IF($CO$203&gt;0,$CN$1/$CO$203*CO121,0)," ")</f>
        <v xml:space="preserve"> </v>
      </c>
      <c r="CR121" s="29" t="str">
        <f>IF(Aanbod!D136&gt;"",IF(CP121&gt;0,CQ121/CP121," ")," ")</f>
        <v xml:space="preserve"> </v>
      </c>
      <c r="CS121" s="5"/>
      <c r="CT121" s="5"/>
      <c r="CU121" s="5" t="str">
        <f>IF(Aanbod!D136&gt;"",IF(EXACT(BZ121,0),IF(EXACT(AK121,0),IF(EXACT(AE121, "pB"),AH121,IF(EXACT(AE121, "Gvg-B"),AH121,IF(EXACT(AE121, "Gvg"),AH121,0))),0),0)," ")</f>
        <v xml:space="preserve"> </v>
      </c>
      <c r="CV121" s="5" t="str">
        <f>IF(Aanbod!D136&gt;"",IF(EXACT(BZ121,0),IF(EXACT(AK121,0),IF(EXACT(AE121, "pB"),AF121,IF(EXACT(AE121, "Gvg-B"),AF121,IF(EXACT(AE121, "Gvg"),AF121,0))),0),0)," ")</f>
        <v xml:space="preserve"> </v>
      </c>
      <c r="CW121" s="9" t="str">
        <f>IF(Aanbod!D136&gt;"",IF($CU$203&gt;0,$CT$1/$CU$203*CU121,0)," ")</f>
        <v xml:space="preserve"> </v>
      </c>
      <c r="CX121" s="10" t="str">
        <f>IF(Aanbod!D136&gt;"",IF(CV121&gt;0,CW121/CV121," ")," ")</f>
        <v xml:space="preserve"> </v>
      </c>
      <c r="CY121" s="26"/>
      <c r="CZ121" s="30"/>
      <c r="DA121" s="31" t="str">
        <f>IF(Aanbod!D136&gt;"",IF(EXACT(BZ121,0),IF(EXACT(AK121,0),IF(EXACT(AE121, "pA"),AH121,IF(EXACT(AE121, "Gvg"),AH121,IF(EXACT(AE121, "Gvg-A"),AH121,IF(EXACT(AE121, "Gvg-B"),AH121,0)))),0),0)," ")</f>
        <v xml:space="preserve"> </v>
      </c>
      <c r="DB121" s="31" t="str">
        <f>IF(Aanbod!D136&gt;"",IF(EXACT(BZ121,0),IF(EXACT(AK121,0),IF(EXACT(AE121, "pA"),AF121,IF(EXACT(AE121, "Gvg"),AF121,IF(EXACT(AE121, "Gvg-A"),AF121,IF(EXACT(AE121, "Gvg-B"),AF121,0)))),0),0)," ")</f>
        <v xml:space="preserve"> </v>
      </c>
      <c r="DC121" s="31" t="str">
        <f>IF(Aanbod!D136&gt;"",IF($DA$203&gt;0,$CZ$1/$DA$203*DA121,0)," ")</f>
        <v xml:space="preserve"> </v>
      </c>
      <c r="DD121" s="29" t="str">
        <f>IF(Aanbod!D136&gt;"",IF(DB121&gt;0,DC121/DB121," ")," ")</f>
        <v xml:space="preserve"> </v>
      </c>
      <c r="DF121" s="26"/>
      <c r="DG121" s="30"/>
      <c r="DH121" s="31" t="str">
        <f>IF(Aanbod!D136&gt;"",IF(EXACT(BZ121,0),IF(EXACT(AK121,0),IF(EXACT(AE121, "pB"),AH121,IF(EXACT(AE121, "Gvg"),AH121,IF(EXACT(AE121, "Gvg-A"),AH121,IF(EXACT(AE121, "Gvg-B"),AH121,0)))),0),0)," ")</f>
        <v xml:space="preserve"> </v>
      </c>
      <c r="DI121" s="31" t="str">
        <f>IF(Aanbod!D136&gt;"",IF(EXACT(BZ121,0),IF(EXACT(AK121,0),IF(EXACT(AE121, "pB"),AF121,IF(EXACT(AE121, "Gvg"),AF121,IF(EXACT(AE121, "Gvg-A"),AF121,IF(EXACT(AE121, "Gvg-B"),AF121,0)))),0),0)," ")</f>
        <v xml:space="preserve"> </v>
      </c>
      <c r="DJ121" s="31" t="str">
        <f>IF(Aanbod!D136&gt;"",IF($DH$203&gt;0,$DG$1/$DH$203*DH121,0)," ")</f>
        <v xml:space="preserve"> </v>
      </c>
      <c r="DK121" s="29" t="str">
        <f>IF(Aanbod!D136&gt;"",IF(DI121&gt;0,DJ121/DI121," ")," ")</f>
        <v xml:space="preserve"> </v>
      </c>
      <c r="DM121" s="37" t="str">
        <f>IF(Aanbod!D136&gt;"",BX121-BZ121+CQ121+CW121+DC121+DJ121," ")</f>
        <v xml:space="preserve"> </v>
      </c>
      <c r="DN121" s="35" t="str">
        <f>IF(Aanbod!D136&gt;"",IF((DM121-AF121)&gt;0,(DM121-AF121),0)," ")</f>
        <v xml:space="preserve"> </v>
      </c>
      <c r="DO121" s="35" t="str">
        <f>IF(Aanbod!D136&gt;"",IF(DN121&gt;0,(Berekening!H121+BB121+CQ121)/DM121*DN121,0)," ")</f>
        <v xml:space="preserve"> </v>
      </c>
      <c r="DP121" s="35" t="str">
        <f>IF(Aanbod!D136&gt;"",IF(DN121&gt;0,(Berekening!N121+BH121+CW121)/DM121*DN121,0)," ")</f>
        <v xml:space="preserve"> </v>
      </c>
      <c r="DQ121" s="35" t="str">
        <f>IF(Aanbod!D136&gt;"",IF(DN121&gt;0,(Berekening!T121+BN121+DC121)/DM121*DN121,0)," ")</f>
        <v xml:space="preserve"> </v>
      </c>
      <c r="DR121" s="33" t="str">
        <f>IF(Aanbod!D136&gt;"",IF(DN121&gt;0,(Berekening!AA121+BU121+DJ121)/DM121*DN121,0)," ")</f>
        <v xml:space="preserve"> </v>
      </c>
      <c r="DS121" s="35"/>
      <c r="DT121" s="38" t="str">
        <f>IF(Aanbod!D136&gt;"",ROUND((DM121-DN121),2)," ")</f>
        <v xml:space="preserve"> </v>
      </c>
      <c r="DU121" s="38" t="str">
        <f>IF(Aanbod!D136&gt;"",IF(DT121=C121,0.01,DT121),"")</f>
        <v/>
      </c>
      <c r="DV121" s="39" t="str">
        <f>IF(Aanbod!D136&gt;"",RANK(DU121,$DU$2:$DU$201) + COUNTIF($DU$2:DU121,DU121) -1," ")</f>
        <v xml:space="preserve"> </v>
      </c>
      <c r="DW121" s="35" t="str">
        <f>IF(Aanbod!D136&gt;"",IF($DV$203&lt;0,IF(DV121&lt;=ABS($DV$203),0.01,0),IF(DV121&lt;=ABS($DV$203),-0.01,0))," ")</f>
        <v xml:space="preserve"> </v>
      </c>
      <c r="DX121" s="35"/>
      <c r="DY121" s="28" t="str">
        <f>IF(Aanbod!D136&gt;"",DT121+DW121," ")</f>
        <v xml:space="preserve"> </v>
      </c>
    </row>
    <row r="122" spans="1:129" x14ac:dyDescent="0.25">
      <c r="A122" s="26" t="str">
        <f>Aanbod!A137</f>
        <v/>
      </c>
      <c r="B122" s="27" t="str">
        <f>IF(Aanbod!D137&gt;"",IF(EXACT(Aanbod!F137, "Preferent"),Aanbod!E137*2,IF(EXACT(Aanbod!F137, "Concurrent"),Aanbod!E137,0))," ")</f>
        <v xml:space="preserve"> </v>
      </c>
      <c r="C122" s="28" t="str">
        <f>IF(Aanbod!E137&gt;0,Aanbod!E137," ")</f>
        <v xml:space="preserve"> </v>
      </c>
      <c r="D122" s="5"/>
      <c r="E122" s="5"/>
      <c r="F122" s="5" t="str">
        <f>IF(Aanbod!D137&gt;"",IF(EXACT(Aanbod!D137, "pA"),Berekening!B122,IF(EXACT(Aanbod!D137, "Gvg-A"),Berekening!B122,IF(EXACT(Aanbod!D137, "Gvg"),Berekening!B122,0)))," ")</f>
        <v xml:space="preserve"> </v>
      </c>
      <c r="G122" s="5" t="str">
        <f>IF(Aanbod!D137&gt;"",IF(EXACT(Aanbod!D137, "pA"),Aanbod!E137,IF(EXACT(Aanbod!D137, "Gvg-A"),Aanbod!E137,IF(EXACT(Aanbod!D137, "Gvg"),Aanbod!E137,0)))," ")</f>
        <v xml:space="preserve"> </v>
      </c>
      <c r="H122" s="5" t="str">
        <f>IF(Aanbod!D137&gt;"",IF($F$203&gt;0,$E$1/$F$203*F122,0)," ")</f>
        <v xml:space="preserve"> </v>
      </c>
      <c r="I122" s="29" t="str">
        <f>IF(Aanbod!D137&gt;"",IF(G122&gt;0,H122/G122," ")," ")</f>
        <v xml:space="preserve"> </v>
      </c>
      <c r="J122" s="5"/>
      <c r="K122" s="5"/>
      <c r="L122" s="5" t="str">
        <f>IF(Aanbod!D137&gt;"",IF(EXACT(Aanbod!D137, "pB"),Berekening!B122,IF(EXACT(Aanbod!D137, "Gvg-B"),Berekening!B122,IF(EXACT(Aanbod!D137, "Gvg"),Berekening!B122,0)))," ")</f>
        <v xml:space="preserve"> </v>
      </c>
      <c r="M122" s="5" t="str">
        <f>IF(Aanbod!D137&gt;"",IF(EXACT(Aanbod!D137, "pB"),Aanbod!E137,IF(EXACT(Aanbod!D137, "Gvg-B"),Aanbod!E137,IF(EXACT(Aanbod!D137, "Gvg"),Aanbod!E137,0)))," ")</f>
        <v xml:space="preserve"> </v>
      </c>
      <c r="N122" s="9" t="str">
        <f>IF(Aanbod!D137&gt;"",IF($L$203&gt;0,$K$1/$L$203*L122,0)," ")</f>
        <v xml:space="preserve"> </v>
      </c>
      <c r="O122" s="10" t="str">
        <f>IF(Aanbod!D137&gt;"",IF(M122&gt;0,N122/M122," ")," ")</f>
        <v xml:space="preserve"> </v>
      </c>
      <c r="P122" s="26"/>
      <c r="Q122" s="30"/>
      <c r="R122" s="31" t="str">
        <f>IF(Aanbod!D137&gt;"",IF(EXACT(Aanbod!D137, "pA"),Berekening!B122,IF(EXACT(Aanbod!D137, "Gvg"),Berekening!B122,IF(EXACT(Aanbod!D137, "Gvg-A"),Berekening!B122,IF(EXACT(Aanbod!D137, "Gvg-B"),Berekening!B122,0))))," ")</f>
        <v xml:space="preserve"> </v>
      </c>
      <c r="S122" s="31" t="str">
        <f>IF(Aanbod!D137&gt;"",IF(EXACT(Aanbod!D137, "pA"),Aanbod!E137,IF(EXACT(Aanbod!D137, "Gvg"),Aanbod!E137,IF(EXACT(Aanbod!D137, "Gvg-A"),Aanbod!E137,IF(EXACT(Aanbod!D137, "Gvg-B"),Aanbod!E137,0))))," ")</f>
        <v xml:space="preserve"> </v>
      </c>
      <c r="T122" s="31" t="str">
        <f>IF(Aanbod!D137&gt;"",IF($R$203&gt;0,$Q$1/$R$203*R122,0)," ")</f>
        <v xml:space="preserve"> </v>
      </c>
      <c r="U122" s="29" t="str">
        <f>IF(Aanbod!D137&gt;"",IF(S122&gt;0,T122/S122," ")," ")</f>
        <v xml:space="preserve"> </v>
      </c>
      <c r="W122" s="26"/>
      <c r="X122" s="30"/>
      <c r="Y122" s="31" t="str">
        <f>IF(Aanbod!D137&gt;"",IF(EXACT(Aanbod!D137, "pB"),Berekening!B122,IF(EXACT(Aanbod!D137, "Gvg"),Berekening!B122,IF(EXACT(Aanbod!D137, "Gvg-A"),Berekening!B122,IF(EXACT(Aanbod!D137, "Gvg-B"),Berekening!B122,0))))," ")</f>
        <v xml:space="preserve"> </v>
      </c>
      <c r="Z122" s="31" t="str">
        <f>IF(Aanbod!D137&gt;"",IF(EXACT(Aanbod!D137, "pB"),Aanbod!E137,IF(EXACT(Aanbod!D137, "Gvg"),Aanbod!E137,IF(EXACT(Aanbod!D137, "Gvg-A"),Aanbod!E137,IF(EXACT(Aanbod!D137, "Gvg-B"),Aanbod!E137,0))))," ")</f>
        <v xml:space="preserve"> </v>
      </c>
      <c r="AA122" s="31" t="str">
        <f>IF(Aanbod!D137&gt;"",IF($Y$203&gt;0,$X$1/$Y$203*Y122,0)," ")</f>
        <v xml:space="preserve"> </v>
      </c>
      <c r="AB122" s="29" t="str">
        <f>IF(Aanbod!D137&gt;"",IF(Z122&gt;0,AA122/Z122," ")," ")</f>
        <v xml:space="preserve"> </v>
      </c>
      <c r="AC122" s="32"/>
      <c r="AD122" s="26" t="str">
        <f>IF(Aanbod!D137&gt;"",ROW(AE122)-1," ")</f>
        <v xml:space="preserve"> </v>
      </c>
      <c r="AE122" t="str">
        <f>IF(Aanbod!D137&gt;"",Aanbod!D137," ")</f>
        <v xml:space="preserve"> </v>
      </c>
      <c r="AF122" s="9" t="str">
        <f>IF(Aanbod!D137&gt;"",Aanbod!E137," ")</f>
        <v xml:space="preserve"> </v>
      </c>
      <c r="AG122" t="str">
        <f>IF(Aanbod!D137&gt;"",Aanbod!F137," ")</f>
        <v xml:space="preserve"> </v>
      </c>
      <c r="AH122" s="33" t="str">
        <f>IF(Aanbod!D137&gt;"",Berekening!B122," ")</f>
        <v xml:space="preserve"> </v>
      </c>
      <c r="AI122" s="34" t="str">
        <f>IF(Aanbod!D137&gt;"",Berekening!H122+Berekening!N122+Berekening!T122+Berekening!AA122," ")</f>
        <v xml:space="preserve"> </v>
      </c>
      <c r="AJ122" s="35" t="str">
        <f>IF(Aanbod!D137&gt;"",IF((AI122-AF122)&gt;0,0,(AI122-AF122))," ")</f>
        <v xml:space="preserve"> </v>
      </c>
      <c r="AK122" s="35" t="str">
        <f>IF(Aanbod!D137&gt;"",IF((AI122-AF122)&gt;0,(AI122-AF122),0)," ")</f>
        <v xml:space="preserve"> </v>
      </c>
      <c r="AL122" s="35" t="str">
        <f>IF(Aanbod!D137&gt;"",IF(AK122&gt;0,Berekening!H122/AI122*AK122,0)," ")</f>
        <v xml:space="preserve"> </v>
      </c>
      <c r="AM122" s="35" t="str">
        <f>IF(Aanbod!D137&gt;"",IF(AK122&gt;0,Berekening!N122/AI122*AK122,0)," ")</f>
        <v xml:space="preserve"> </v>
      </c>
      <c r="AN122" s="35" t="str">
        <f>IF(Aanbod!D137&gt;"",IF(AK122&gt;0,Berekening!T122/AI122*AK122,0)," ")</f>
        <v xml:space="preserve"> </v>
      </c>
      <c r="AO122" s="33" t="str">
        <f>IF(Aanbod!D137&gt;"",IF(AK122&gt;0,Berekening!AA122/AI122*AK122,0)," ")</f>
        <v xml:space="preserve"> </v>
      </c>
      <c r="AX122" s="36"/>
      <c r="AY122" s="5"/>
      <c r="AZ122" s="5" t="str">
        <f>IF(Aanbod!D137&gt;"",IF(EXACT(AK122,0),IF(EXACT(Aanbod!D137, "pA"),Berekening!B122,IF(EXACT(Aanbod!D137, "Gvg-A"),Berekening!B122,IF(EXACT(Aanbod!D137, "Gvg"),Berekening!B122,0))),0)," ")</f>
        <v xml:space="preserve"> </v>
      </c>
      <c r="BA122" s="5" t="str">
        <f>IF(Aanbod!D137&gt;"",IF(EXACT(AK122,0),IF(EXACT(Aanbod!D137, "pA"),Aanbod!E137,IF(EXACT(Aanbod!D137, "Gvg-A"),Aanbod!E137,IF(EXACT(Aanbod!D137, "Gvg"),Aanbod!E137,0))),0)," ")</f>
        <v xml:space="preserve"> </v>
      </c>
      <c r="BB122" s="5" t="str">
        <f>IF(Aanbod!D137&gt;"",IF($AZ$203&gt;0,$AY$1/$AZ$203*AZ122,0)," ")</f>
        <v xml:space="preserve"> </v>
      </c>
      <c r="BC122" s="29" t="str">
        <f>IF(Aanbod!D137&gt;"",IF(BA122&gt;0,BB122/BA122," ")," ")</f>
        <v xml:space="preserve"> </v>
      </c>
      <c r="BD122" s="5"/>
      <c r="BE122" s="5"/>
      <c r="BF122" s="5" t="str">
        <f>IF(Aanbod!D137&gt;"",IF(EXACT(AK122,0),IF(EXACT(Aanbod!D137, "pB"),Berekening!B122,IF(EXACT(Aanbod!D137, "Gvg-B"),Berekening!B122,IF(EXACT(Aanbod!D137, "Gvg"),Berekening!B122,0))),0)," ")</f>
        <v xml:space="preserve"> </v>
      </c>
      <c r="BG122" s="5" t="str">
        <f>IF(Aanbod!D137&gt;"",IF(EXACT(AK122,0),IF(EXACT(Aanbod!D137, "pB"),Aanbod!E137,IF(EXACT(Aanbod!D137, "Gvg-B"),Aanbod!E137,IF(EXACT(Aanbod!D137, "Gvg"),Aanbod!E137,0))),0)," ")</f>
        <v xml:space="preserve"> </v>
      </c>
      <c r="BH122" s="9" t="str">
        <f>IF(Aanbod!D137&gt;"",IF($BF$203&gt;0,$BE$1/$BF$203*BF122,0)," ")</f>
        <v xml:space="preserve"> </v>
      </c>
      <c r="BI122" s="10" t="str">
        <f>IF(Aanbod!D137&gt;"",IF(BG122&gt;0,BH122/BG122," ")," ")</f>
        <v xml:space="preserve"> </v>
      </c>
      <c r="BJ122" s="26"/>
      <c r="BK122" s="30"/>
      <c r="BL122" s="31" t="str">
        <f>IF(Aanbod!D137&gt;"",IF(EXACT(AK122,0),IF(EXACT(Aanbod!D137, "pA"),Berekening!B122,IF(EXACT(Aanbod!D137, "Gvg"),Berekening!B122,IF(EXACT(Aanbod!D137, "Gvg-A"),Berekening!B122,IF(EXACT(Aanbod!D137, "Gvg-B"),Berekening!B122,0)))),0)," ")</f>
        <v xml:space="preserve"> </v>
      </c>
      <c r="BM122" s="31" t="str">
        <f>IF(Aanbod!D137&gt;"",IF(EXACT(AK122,0),IF(EXACT(Aanbod!D137, "pA"),Aanbod!E137,IF(EXACT(Aanbod!D137, "Gvg"),Aanbod!E137,IF(EXACT(Aanbod!D137, "Gvg-A"),Aanbod!E137,IF(EXACT(Aanbod!D137, "Gvg-B"),Aanbod!E137,0)))),0)," ")</f>
        <v xml:space="preserve"> </v>
      </c>
      <c r="BN122" s="31" t="str">
        <f>IF(Aanbod!D137&gt;"",IF($BL$203&gt;0,$BK$1/$BL$203*BL122,0)," ")</f>
        <v xml:space="preserve"> </v>
      </c>
      <c r="BO122" s="29" t="str">
        <f>IF(Aanbod!D137&gt;"",IF(BM122&gt;0,BN122/BM122," ")," ")</f>
        <v xml:space="preserve"> </v>
      </c>
      <c r="BQ122" s="26"/>
      <c r="BR122" s="30"/>
      <c r="BS122" s="31" t="str">
        <f>IF(Aanbod!D137&gt;"",IF(EXACT(AK122,0),IF(EXACT(Aanbod!D137, "pB"),Berekening!B122,IF(EXACT(Aanbod!D137, "Gvg"),Berekening!B122,IF(EXACT(Aanbod!D137, "Gvg-A"),Berekening!B122,IF(EXACT(Aanbod!D137, "Gvg-B"),Berekening!B122,0)))),0)," ")</f>
        <v xml:space="preserve"> </v>
      </c>
      <c r="BT122" s="31" t="str">
        <f>IF(Aanbod!D137&gt;"",IF(EXACT(AK122,0),IF(EXACT(Aanbod!D137, "pB"),Aanbod!E137,IF(EXACT(Aanbod!D137, "Gvg"),Aanbod!E137,IF(EXACT(Aanbod!D137, "Gvg-A"),Aanbod!E137,IF(EXACT(Aanbod!D137, "Gvg-B"),Aanbod!E137,0)))),0)," ")</f>
        <v xml:space="preserve"> </v>
      </c>
      <c r="BU122" s="31" t="str">
        <f>IF(Aanbod!D137&gt;"",IF($BS$203&gt;0,$BR$1/$BS$203*BS122,0)," ")</f>
        <v xml:space="preserve"> </v>
      </c>
      <c r="BV122" s="29" t="str">
        <f>IF(Aanbod!D137&gt;"",IF(BT122&gt;0,BU122/BT122," ")," ")</f>
        <v xml:space="preserve"> </v>
      </c>
      <c r="BX122" s="34" t="str">
        <f>IF(Aanbod!D137&gt;"",AI122-AK122+BB122+BH122+BN122+BU122," ")</f>
        <v xml:space="preserve"> </v>
      </c>
      <c r="BY122" s="35" t="str">
        <f>IF(Aanbod!D137&gt;"",IF((BX122-AF122)&gt;0,0,(BX122-AF122))," ")</f>
        <v xml:space="preserve"> </v>
      </c>
      <c r="BZ122" s="35" t="str">
        <f>IF(Aanbod!D137&gt;"",IF((BX122-AF122)&gt;0,(BX122-AF122),0)," ")</f>
        <v xml:space="preserve"> </v>
      </c>
      <c r="CA122" s="35" t="str">
        <f>IF(Aanbod!D137&gt;"",IF(BZ122&gt;0,(Berekening!H122+BB122)/BX122*BZ122,0)," ")</f>
        <v xml:space="preserve"> </v>
      </c>
      <c r="CB122" s="35" t="str">
        <f>IF(Aanbod!D137&gt;"",IF(BZ122&gt;0,(Berekening!N122+BH122)/BX122*BZ122,0)," ")</f>
        <v xml:space="preserve"> </v>
      </c>
      <c r="CC122" s="35" t="str">
        <f>IF(Aanbod!D137&gt;"",IF(BZ122&gt;0,(Berekening!T122+BN122)/BX122*BZ122,0)," ")</f>
        <v xml:space="preserve"> </v>
      </c>
      <c r="CD122" s="33" t="str">
        <f>IF(Aanbod!D137&gt;"",IF(BZ122&gt;0,Berekening!AA122/BX122*BZ122,0)," ")</f>
        <v xml:space="preserve"> </v>
      </c>
      <c r="CE122" s="35"/>
      <c r="CM122" s="36"/>
      <c r="CN122" s="5"/>
      <c r="CO122" s="5" t="str">
        <f>IF(Aanbod!D137&gt;"",IF(EXACT(BZ122,0),IF(EXACT(AK122,0),IF(EXACT(AE122, "pA"),AH122,IF(EXACT(AE122, "Gvg-A"),AH122,IF(EXACT(AE122, "Gvg"),AH122,0))),0),0)," ")</f>
        <v xml:space="preserve"> </v>
      </c>
      <c r="CP122" s="5" t="str">
        <f>IF(Aanbod!D137&gt;"",IF(EXACT(BZ122,0),IF(EXACT(AK122,0),IF(EXACT(AE122, "pA"),AF122,IF(EXACT(AE122, "Gvg-A"),AF122,IF(EXACT(AE122, "Gvg"),AF122,0))),0),0)," ")</f>
        <v xml:space="preserve"> </v>
      </c>
      <c r="CQ122" s="5" t="str">
        <f>IF(Aanbod!D137&gt;"",IF($CO$203&gt;0,$CN$1/$CO$203*CO122,0)," ")</f>
        <v xml:space="preserve"> </v>
      </c>
      <c r="CR122" s="29" t="str">
        <f>IF(Aanbod!D137&gt;"",IF(CP122&gt;0,CQ122/CP122," ")," ")</f>
        <v xml:space="preserve"> </v>
      </c>
      <c r="CS122" s="5"/>
      <c r="CT122" s="5"/>
      <c r="CU122" s="5" t="str">
        <f>IF(Aanbod!D137&gt;"",IF(EXACT(BZ122,0),IF(EXACT(AK122,0),IF(EXACT(AE122, "pB"),AH122,IF(EXACT(AE122, "Gvg-B"),AH122,IF(EXACT(AE122, "Gvg"),AH122,0))),0),0)," ")</f>
        <v xml:space="preserve"> </v>
      </c>
      <c r="CV122" s="5" t="str">
        <f>IF(Aanbod!D137&gt;"",IF(EXACT(BZ122,0),IF(EXACT(AK122,0),IF(EXACT(AE122, "pB"),AF122,IF(EXACT(AE122, "Gvg-B"),AF122,IF(EXACT(AE122, "Gvg"),AF122,0))),0),0)," ")</f>
        <v xml:space="preserve"> </v>
      </c>
      <c r="CW122" s="9" t="str">
        <f>IF(Aanbod!D137&gt;"",IF($CU$203&gt;0,$CT$1/$CU$203*CU122,0)," ")</f>
        <v xml:space="preserve"> </v>
      </c>
      <c r="CX122" s="10" t="str">
        <f>IF(Aanbod!D137&gt;"",IF(CV122&gt;0,CW122/CV122," ")," ")</f>
        <v xml:space="preserve"> </v>
      </c>
      <c r="CY122" s="26"/>
      <c r="CZ122" s="30"/>
      <c r="DA122" s="31" t="str">
        <f>IF(Aanbod!D137&gt;"",IF(EXACT(BZ122,0),IF(EXACT(AK122,0),IF(EXACT(AE122, "pA"),AH122,IF(EXACT(AE122, "Gvg"),AH122,IF(EXACT(AE122, "Gvg-A"),AH122,IF(EXACT(AE122, "Gvg-B"),AH122,0)))),0),0)," ")</f>
        <v xml:space="preserve"> </v>
      </c>
      <c r="DB122" s="31" t="str">
        <f>IF(Aanbod!D137&gt;"",IF(EXACT(BZ122,0),IF(EXACT(AK122,0),IF(EXACT(AE122, "pA"),AF122,IF(EXACT(AE122, "Gvg"),AF122,IF(EXACT(AE122, "Gvg-A"),AF122,IF(EXACT(AE122, "Gvg-B"),AF122,0)))),0),0)," ")</f>
        <v xml:space="preserve"> </v>
      </c>
      <c r="DC122" s="31" t="str">
        <f>IF(Aanbod!D137&gt;"",IF($DA$203&gt;0,$CZ$1/$DA$203*DA122,0)," ")</f>
        <v xml:space="preserve"> </v>
      </c>
      <c r="DD122" s="29" t="str">
        <f>IF(Aanbod!D137&gt;"",IF(DB122&gt;0,DC122/DB122," ")," ")</f>
        <v xml:space="preserve"> </v>
      </c>
      <c r="DF122" s="26"/>
      <c r="DG122" s="30"/>
      <c r="DH122" s="31" t="str">
        <f>IF(Aanbod!D137&gt;"",IF(EXACT(BZ122,0),IF(EXACT(AK122,0),IF(EXACT(AE122, "pB"),AH122,IF(EXACT(AE122, "Gvg"),AH122,IF(EXACT(AE122, "Gvg-A"),AH122,IF(EXACT(AE122, "Gvg-B"),AH122,0)))),0),0)," ")</f>
        <v xml:space="preserve"> </v>
      </c>
      <c r="DI122" s="31" t="str">
        <f>IF(Aanbod!D137&gt;"",IF(EXACT(BZ122,0),IF(EXACT(AK122,0),IF(EXACT(AE122, "pB"),AF122,IF(EXACT(AE122, "Gvg"),AF122,IF(EXACT(AE122, "Gvg-A"),AF122,IF(EXACT(AE122, "Gvg-B"),AF122,0)))),0),0)," ")</f>
        <v xml:space="preserve"> </v>
      </c>
      <c r="DJ122" s="31" t="str">
        <f>IF(Aanbod!D137&gt;"",IF($DH$203&gt;0,$DG$1/$DH$203*DH122,0)," ")</f>
        <v xml:space="preserve"> </v>
      </c>
      <c r="DK122" s="29" t="str">
        <f>IF(Aanbod!D137&gt;"",IF(DI122&gt;0,DJ122/DI122," ")," ")</f>
        <v xml:space="preserve"> </v>
      </c>
      <c r="DM122" s="37" t="str">
        <f>IF(Aanbod!D137&gt;"",BX122-BZ122+CQ122+CW122+DC122+DJ122," ")</f>
        <v xml:space="preserve"> </v>
      </c>
      <c r="DN122" s="35" t="str">
        <f>IF(Aanbod!D137&gt;"",IF((DM122-AF122)&gt;0,(DM122-AF122),0)," ")</f>
        <v xml:space="preserve"> </v>
      </c>
      <c r="DO122" s="35" t="str">
        <f>IF(Aanbod!D137&gt;"",IF(DN122&gt;0,(Berekening!H122+BB122+CQ122)/DM122*DN122,0)," ")</f>
        <v xml:space="preserve"> </v>
      </c>
      <c r="DP122" s="35" t="str">
        <f>IF(Aanbod!D137&gt;"",IF(DN122&gt;0,(Berekening!N122+BH122+CW122)/DM122*DN122,0)," ")</f>
        <v xml:space="preserve"> </v>
      </c>
      <c r="DQ122" s="35" t="str">
        <f>IF(Aanbod!D137&gt;"",IF(DN122&gt;0,(Berekening!T122+BN122+DC122)/DM122*DN122,0)," ")</f>
        <v xml:space="preserve"> </v>
      </c>
      <c r="DR122" s="33" t="str">
        <f>IF(Aanbod!D137&gt;"",IF(DN122&gt;0,(Berekening!AA122+BU122+DJ122)/DM122*DN122,0)," ")</f>
        <v xml:space="preserve"> </v>
      </c>
      <c r="DS122" s="35"/>
      <c r="DT122" s="38" t="str">
        <f>IF(Aanbod!D137&gt;"",ROUND((DM122-DN122),2)," ")</f>
        <v xml:space="preserve"> </v>
      </c>
      <c r="DU122" s="38" t="str">
        <f>IF(Aanbod!D137&gt;"",IF(DT122=C122,0.01,DT122),"")</f>
        <v/>
      </c>
      <c r="DV122" s="39" t="str">
        <f>IF(Aanbod!D137&gt;"",RANK(DU122,$DU$2:$DU$201) + COUNTIF($DU$2:DU122,DU122) -1," ")</f>
        <v xml:space="preserve"> </v>
      </c>
      <c r="DW122" s="35" t="str">
        <f>IF(Aanbod!D137&gt;"",IF($DV$203&lt;0,IF(DV122&lt;=ABS($DV$203),0.01,0),IF(DV122&lt;=ABS($DV$203),-0.01,0))," ")</f>
        <v xml:space="preserve"> </v>
      </c>
      <c r="DX122" s="35"/>
      <c r="DY122" s="28" t="str">
        <f>IF(Aanbod!D137&gt;"",DT122+DW122," ")</f>
        <v xml:space="preserve"> </v>
      </c>
    </row>
    <row r="123" spans="1:129" x14ac:dyDescent="0.25">
      <c r="A123" s="26" t="str">
        <f>Aanbod!A138</f>
        <v/>
      </c>
      <c r="B123" s="27" t="str">
        <f>IF(Aanbod!D138&gt;"",IF(EXACT(Aanbod!F138, "Preferent"),Aanbod!E138*2,IF(EXACT(Aanbod!F138, "Concurrent"),Aanbod!E138,0))," ")</f>
        <v xml:space="preserve"> </v>
      </c>
      <c r="C123" s="28" t="str">
        <f>IF(Aanbod!E138&gt;0,Aanbod!E138," ")</f>
        <v xml:space="preserve"> </v>
      </c>
      <c r="D123" s="5"/>
      <c r="E123" s="5"/>
      <c r="F123" s="5" t="str">
        <f>IF(Aanbod!D138&gt;"",IF(EXACT(Aanbod!D138, "pA"),Berekening!B123,IF(EXACT(Aanbod!D138, "Gvg-A"),Berekening!B123,IF(EXACT(Aanbod!D138, "Gvg"),Berekening!B123,0)))," ")</f>
        <v xml:space="preserve"> </v>
      </c>
      <c r="G123" s="5" t="str">
        <f>IF(Aanbod!D138&gt;"",IF(EXACT(Aanbod!D138, "pA"),Aanbod!E138,IF(EXACT(Aanbod!D138, "Gvg-A"),Aanbod!E138,IF(EXACT(Aanbod!D138, "Gvg"),Aanbod!E138,0)))," ")</f>
        <v xml:space="preserve"> </v>
      </c>
      <c r="H123" s="5" t="str">
        <f>IF(Aanbod!D138&gt;"",IF($F$203&gt;0,$E$1/$F$203*F123,0)," ")</f>
        <v xml:space="preserve"> </v>
      </c>
      <c r="I123" s="29" t="str">
        <f>IF(Aanbod!D138&gt;"",IF(G123&gt;0,H123/G123," ")," ")</f>
        <v xml:space="preserve"> </v>
      </c>
      <c r="J123" s="5"/>
      <c r="K123" s="5"/>
      <c r="L123" s="5" t="str">
        <f>IF(Aanbod!D138&gt;"",IF(EXACT(Aanbod!D138, "pB"),Berekening!B123,IF(EXACT(Aanbod!D138, "Gvg-B"),Berekening!B123,IF(EXACT(Aanbod!D138, "Gvg"),Berekening!B123,0)))," ")</f>
        <v xml:space="preserve"> </v>
      </c>
      <c r="M123" s="5" t="str">
        <f>IF(Aanbod!D138&gt;"",IF(EXACT(Aanbod!D138, "pB"),Aanbod!E138,IF(EXACT(Aanbod!D138, "Gvg-B"),Aanbod!E138,IF(EXACT(Aanbod!D138, "Gvg"),Aanbod!E138,0)))," ")</f>
        <v xml:space="preserve"> </v>
      </c>
      <c r="N123" s="9" t="str">
        <f>IF(Aanbod!D138&gt;"",IF($L$203&gt;0,$K$1/$L$203*L123,0)," ")</f>
        <v xml:space="preserve"> </v>
      </c>
      <c r="O123" s="10" t="str">
        <f>IF(Aanbod!D138&gt;"",IF(M123&gt;0,N123/M123," ")," ")</f>
        <v xml:space="preserve"> </v>
      </c>
      <c r="P123" s="26"/>
      <c r="Q123" s="30"/>
      <c r="R123" s="31" t="str">
        <f>IF(Aanbod!D138&gt;"",IF(EXACT(Aanbod!D138, "pA"),Berekening!B123,IF(EXACT(Aanbod!D138, "Gvg"),Berekening!B123,IF(EXACT(Aanbod!D138, "Gvg-A"),Berekening!B123,IF(EXACT(Aanbod!D138, "Gvg-B"),Berekening!B123,0))))," ")</f>
        <v xml:space="preserve"> </v>
      </c>
      <c r="S123" s="31" t="str">
        <f>IF(Aanbod!D138&gt;"",IF(EXACT(Aanbod!D138, "pA"),Aanbod!E138,IF(EXACT(Aanbod!D138, "Gvg"),Aanbod!E138,IF(EXACT(Aanbod!D138, "Gvg-A"),Aanbod!E138,IF(EXACT(Aanbod!D138, "Gvg-B"),Aanbod!E138,0))))," ")</f>
        <v xml:space="preserve"> </v>
      </c>
      <c r="T123" s="31" t="str">
        <f>IF(Aanbod!D138&gt;"",IF($R$203&gt;0,$Q$1/$R$203*R123,0)," ")</f>
        <v xml:space="preserve"> </v>
      </c>
      <c r="U123" s="29" t="str">
        <f>IF(Aanbod!D138&gt;"",IF(S123&gt;0,T123/S123," ")," ")</f>
        <v xml:space="preserve"> </v>
      </c>
      <c r="W123" s="26"/>
      <c r="X123" s="30"/>
      <c r="Y123" s="31" t="str">
        <f>IF(Aanbod!D138&gt;"",IF(EXACT(Aanbod!D138, "pB"),Berekening!B123,IF(EXACT(Aanbod!D138, "Gvg"),Berekening!B123,IF(EXACT(Aanbod!D138, "Gvg-A"),Berekening!B123,IF(EXACT(Aanbod!D138, "Gvg-B"),Berekening!B123,0))))," ")</f>
        <v xml:space="preserve"> </v>
      </c>
      <c r="Z123" s="31" t="str">
        <f>IF(Aanbod!D138&gt;"",IF(EXACT(Aanbod!D138, "pB"),Aanbod!E138,IF(EXACT(Aanbod!D138, "Gvg"),Aanbod!E138,IF(EXACT(Aanbod!D138, "Gvg-A"),Aanbod!E138,IF(EXACT(Aanbod!D138, "Gvg-B"),Aanbod!E138,0))))," ")</f>
        <v xml:space="preserve"> </v>
      </c>
      <c r="AA123" s="31" t="str">
        <f>IF(Aanbod!D138&gt;"",IF($Y$203&gt;0,$X$1/$Y$203*Y123,0)," ")</f>
        <v xml:space="preserve"> </v>
      </c>
      <c r="AB123" s="29" t="str">
        <f>IF(Aanbod!D138&gt;"",IF(Z123&gt;0,AA123/Z123," ")," ")</f>
        <v xml:space="preserve"> </v>
      </c>
      <c r="AC123" s="32"/>
      <c r="AD123" s="26" t="str">
        <f>IF(Aanbod!D138&gt;"",ROW(AE123)-1," ")</f>
        <v xml:space="preserve"> </v>
      </c>
      <c r="AE123" t="str">
        <f>IF(Aanbod!D138&gt;"",Aanbod!D138," ")</f>
        <v xml:space="preserve"> </v>
      </c>
      <c r="AF123" s="9" t="str">
        <f>IF(Aanbod!D138&gt;"",Aanbod!E138," ")</f>
        <v xml:space="preserve"> </v>
      </c>
      <c r="AG123" t="str">
        <f>IF(Aanbod!D138&gt;"",Aanbod!F138," ")</f>
        <v xml:space="preserve"> </v>
      </c>
      <c r="AH123" s="33" t="str">
        <f>IF(Aanbod!D138&gt;"",Berekening!B123," ")</f>
        <v xml:space="preserve"> </v>
      </c>
      <c r="AI123" s="34" t="str">
        <f>IF(Aanbod!D138&gt;"",Berekening!H123+Berekening!N123+Berekening!T123+Berekening!AA123," ")</f>
        <v xml:space="preserve"> </v>
      </c>
      <c r="AJ123" s="35" t="str">
        <f>IF(Aanbod!D138&gt;"",IF((AI123-AF123)&gt;0,0,(AI123-AF123))," ")</f>
        <v xml:space="preserve"> </v>
      </c>
      <c r="AK123" s="35" t="str">
        <f>IF(Aanbod!D138&gt;"",IF((AI123-AF123)&gt;0,(AI123-AF123),0)," ")</f>
        <v xml:space="preserve"> </v>
      </c>
      <c r="AL123" s="35" t="str">
        <f>IF(Aanbod!D138&gt;"",IF(AK123&gt;0,Berekening!H123/AI123*AK123,0)," ")</f>
        <v xml:space="preserve"> </v>
      </c>
      <c r="AM123" s="35" t="str">
        <f>IF(Aanbod!D138&gt;"",IF(AK123&gt;0,Berekening!N123/AI123*AK123,0)," ")</f>
        <v xml:space="preserve"> </v>
      </c>
      <c r="AN123" s="35" t="str">
        <f>IF(Aanbod!D138&gt;"",IF(AK123&gt;0,Berekening!T123/AI123*AK123,0)," ")</f>
        <v xml:space="preserve"> </v>
      </c>
      <c r="AO123" s="33" t="str">
        <f>IF(Aanbod!D138&gt;"",IF(AK123&gt;0,Berekening!AA123/AI123*AK123,0)," ")</f>
        <v xml:space="preserve"> </v>
      </c>
      <c r="AX123" s="36"/>
      <c r="AY123" s="5"/>
      <c r="AZ123" s="5" t="str">
        <f>IF(Aanbod!D138&gt;"",IF(EXACT(AK123,0),IF(EXACT(Aanbod!D138, "pA"),Berekening!B123,IF(EXACT(Aanbod!D138, "Gvg-A"),Berekening!B123,IF(EXACT(Aanbod!D138, "Gvg"),Berekening!B123,0))),0)," ")</f>
        <v xml:space="preserve"> </v>
      </c>
      <c r="BA123" s="5" t="str">
        <f>IF(Aanbod!D138&gt;"",IF(EXACT(AK123,0),IF(EXACT(Aanbod!D138, "pA"),Aanbod!E138,IF(EXACT(Aanbod!D138, "Gvg-A"),Aanbod!E138,IF(EXACT(Aanbod!D138, "Gvg"),Aanbod!E138,0))),0)," ")</f>
        <v xml:space="preserve"> </v>
      </c>
      <c r="BB123" s="5" t="str">
        <f>IF(Aanbod!D138&gt;"",IF($AZ$203&gt;0,$AY$1/$AZ$203*AZ123,0)," ")</f>
        <v xml:space="preserve"> </v>
      </c>
      <c r="BC123" s="29" t="str">
        <f>IF(Aanbod!D138&gt;"",IF(BA123&gt;0,BB123/BA123," ")," ")</f>
        <v xml:space="preserve"> </v>
      </c>
      <c r="BD123" s="5"/>
      <c r="BE123" s="5"/>
      <c r="BF123" s="5" t="str">
        <f>IF(Aanbod!D138&gt;"",IF(EXACT(AK123,0),IF(EXACT(Aanbod!D138, "pB"),Berekening!B123,IF(EXACT(Aanbod!D138, "Gvg-B"),Berekening!B123,IF(EXACT(Aanbod!D138, "Gvg"),Berekening!B123,0))),0)," ")</f>
        <v xml:space="preserve"> </v>
      </c>
      <c r="BG123" s="5" t="str">
        <f>IF(Aanbod!D138&gt;"",IF(EXACT(AK123,0),IF(EXACT(Aanbod!D138, "pB"),Aanbod!E138,IF(EXACT(Aanbod!D138, "Gvg-B"),Aanbod!E138,IF(EXACT(Aanbod!D138, "Gvg"),Aanbod!E138,0))),0)," ")</f>
        <v xml:space="preserve"> </v>
      </c>
      <c r="BH123" s="9" t="str">
        <f>IF(Aanbod!D138&gt;"",IF($BF$203&gt;0,$BE$1/$BF$203*BF123,0)," ")</f>
        <v xml:space="preserve"> </v>
      </c>
      <c r="BI123" s="10" t="str">
        <f>IF(Aanbod!D138&gt;"",IF(BG123&gt;0,BH123/BG123," ")," ")</f>
        <v xml:space="preserve"> </v>
      </c>
      <c r="BJ123" s="26"/>
      <c r="BK123" s="30"/>
      <c r="BL123" s="31" t="str">
        <f>IF(Aanbod!D138&gt;"",IF(EXACT(AK123,0),IF(EXACT(Aanbod!D138, "pA"),Berekening!B123,IF(EXACT(Aanbod!D138, "Gvg"),Berekening!B123,IF(EXACT(Aanbod!D138, "Gvg-A"),Berekening!B123,IF(EXACT(Aanbod!D138, "Gvg-B"),Berekening!B123,0)))),0)," ")</f>
        <v xml:space="preserve"> </v>
      </c>
      <c r="BM123" s="31" t="str">
        <f>IF(Aanbod!D138&gt;"",IF(EXACT(AK123,0),IF(EXACT(Aanbod!D138, "pA"),Aanbod!E138,IF(EXACT(Aanbod!D138, "Gvg"),Aanbod!E138,IF(EXACT(Aanbod!D138, "Gvg-A"),Aanbod!E138,IF(EXACT(Aanbod!D138, "Gvg-B"),Aanbod!E138,0)))),0)," ")</f>
        <v xml:space="preserve"> </v>
      </c>
      <c r="BN123" s="31" t="str">
        <f>IF(Aanbod!D138&gt;"",IF($BL$203&gt;0,$BK$1/$BL$203*BL123,0)," ")</f>
        <v xml:space="preserve"> </v>
      </c>
      <c r="BO123" s="29" t="str">
        <f>IF(Aanbod!D138&gt;"",IF(BM123&gt;0,BN123/BM123," ")," ")</f>
        <v xml:space="preserve"> </v>
      </c>
      <c r="BQ123" s="26"/>
      <c r="BR123" s="30"/>
      <c r="BS123" s="31" t="str">
        <f>IF(Aanbod!D138&gt;"",IF(EXACT(AK123,0),IF(EXACT(Aanbod!D138, "pB"),Berekening!B123,IF(EXACT(Aanbod!D138, "Gvg"),Berekening!B123,IF(EXACT(Aanbod!D138, "Gvg-A"),Berekening!B123,IF(EXACT(Aanbod!D138, "Gvg-B"),Berekening!B123,0)))),0)," ")</f>
        <v xml:space="preserve"> </v>
      </c>
      <c r="BT123" s="31" t="str">
        <f>IF(Aanbod!D138&gt;"",IF(EXACT(AK123,0),IF(EXACT(Aanbod!D138, "pB"),Aanbod!E138,IF(EXACT(Aanbod!D138, "Gvg"),Aanbod!E138,IF(EXACT(Aanbod!D138, "Gvg-A"),Aanbod!E138,IF(EXACT(Aanbod!D138, "Gvg-B"),Aanbod!E138,0)))),0)," ")</f>
        <v xml:space="preserve"> </v>
      </c>
      <c r="BU123" s="31" t="str">
        <f>IF(Aanbod!D138&gt;"",IF($BS$203&gt;0,$BR$1/$BS$203*BS123,0)," ")</f>
        <v xml:space="preserve"> </v>
      </c>
      <c r="BV123" s="29" t="str">
        <f>IF(Aanbod!D138&gt;"",IF(BT123&gt;0,BU123/BT123," ")," ")</f>
        <v xml:space="preserve"> </v>
      </c>
      <c r="BX123" s="34" t="str">
        <f>IF(Aanbod!D138&gt;"",AI123-AK123+BB123+BH123+BN123+BU123," ")</f>
        <v xml:space="preserve"> </v>
      </c>
      <c r="BY123" s="35" t="str">
        <f>IF(Aanbod!D138&gt;"",IF((BX123-AF123)&gt;0,0,(BX123-AF123))," ")</f>
        <v xml:space="preserve"> </v>
      </c>
      <c r="BZ123" s="35" t="str">
        <f>IF(Aanbod!D138&gt;"",IF((BX123-AF123)&gt;0,(BX123-AF123),0)," ")</f>
        <v xml:space="preserve"> </v>
      </c>
      <c r="CA123" s="35" t="str">
        <f>IF(Aanbod!D138&gt;"",IF(BZ123&gt;0,(Berekening!H123+BB123)/BX123*BZ123,0)," ")</f>
        <v xml:space="preserve"> </v>
      </c>
      <c r="CB123" s="35" t="str">
        <f>IF(Aanbod!D138&gt;"",IF(BZ123&gt;0,(Berekening!N123+BH123)/BX123*BZ123,0)," ")</f>
        <v xml:space="preserve"> </v>
      </c>
      <c r="CC123" s="35" t="str">
        <f>IF(Aanbod!D138&gt;"",IF(BZ123&gt;0,(Berekening!T123+BN123)/BX123*BZ123,0)," ")</f>
        <v xml:space="preserve"> </v>
      </c>
      <c r="CD123" s="33" t="str">
        <f>IF(Aanbod!D138&gt;"",IF(BZ123&gt;0,Berekening!AA123/BX123*BZ123,0)," ")</f>
        <v xml:space="preserve"> </v>
      </c>
      <c r="CE123" s="35"/>
      <c r="CM123" s="36"/>
      <c r="CN123" s="5"/>
      <c r="CO123" s="5" t="str">
        <f>IF(Aanbod!D138&gt;"",IF(EXACT(BZ123,0),IF(EXACT(AK123,0),IF(EXACT(AE123, "pA"),AH123,IF(EXACT(AE123, "Gvg-A"),AH123,IF(EXACT(AE123, "Gvg"),AH123,0))),0),0)," ")</f>
        <v xml:space="preserve"> </v>
      </c>
      <c r="CP123" s="5" t="str">
        <f>IF(Aanbod!D138&gt;"",IF(EXACT(BZ123,0),IF(EXACT(AK123,0),IF(EXACT(AE123, "pA"),AF123,IF(EXACT(AE123, "Gvg-A"),AF123,IF(EXACT(AE123, "Gvg"),AF123,0))),0),0)," ")</f>
        <v xml:space="preserve"> </v>
      </c>
      <c r="CQ123" s="5" t="str">
        <f>IF(Aanbod!D138&gt;"",IF($CO$203&gt;0,$CN$1/$CO$203*CO123,0)," ")</f>
        <v xml:space="preserve"> </v>
      </c>
      <c r="CR123" s="29" t="str">
        <f>IF(Aanbod!D138&gt;"",IF(CP123&gt;0,CQ123/CP123," ")," ")</f>
        <v xml:space="preserve"> </v>
      </c>
      <c r="CS123" s="5"/>
      <c r="CT123" s="5"/>
      <c r="CU123" s="5" t="str">
        <f>IF(Aanbod!D138&gt;"",IF(EXACT(BZ123,0),IF(EXACT(AK123,0),IF(EXACT(AE123, "pB"),AH123,IF(EXACT(AE123, "Gvg-B"),AH123,IF(EXACT(AE123, "Gvg"),AH123,0))),0),0)," ")</f>
        <v xml:space="preserve"> </v>
      </c>
      <c r="CV123" s="5" t="str">
        <f>IF(Aanbod!D138&gt;"",IF(EXACT(BZ123,0),IF(EXACT(AK123,0),IF(EXACT(AE123, "pB"),AF123,IF(EXACT(AE123, "Gvg-B"),AF123,IF(EXACT(AE123, "Gvg"),AF123,0))),0),0)," ")</f>
        <v xml:space="preserve"> </v>
      </c>
      <c r="CW123" s="9" t="str">
        <f>IF(Aanbod!D138&gt;"",IF($CU$203&gt;0,$CT$1/$CU$203*CU123,0)," ")</f>
        <v xml:space="preserve"> </v>
      </c>
      <c r="CX123" s="10" t="str">
        <f>IF(Aanbod!D138&gt;"",IF(CV123&gt;0,CW123/CV123," ")," ")</f>
        <v xml:space="preserve"> </v>
      </c>
      <c r="CY123" s="26"/>
      <c r="CZ123" s="30"/>
      <c r="DA123" s="31" t="str">
        <f>IF(Aanbod!D138&gt;"",IF(EXACT(BZ123,0),IF(EXACT(AK123,0),IF(EXACT(AE123, "pA"),AH123,IF(EXACT(AE123, "Gvg"),AH123,IF(EXACT(AE123, "Gvg-A"),AH123,IF(EXACT(AE123, "Gvg-B"),AH123,0)))),0),0)," ")</f>
        <v xml:space="preserve"> </v>
      </c>
      <c r="DB123" s="31" t="str">
        <f>IF(Aanbod!D138&gt;"",IF(EXACT(BZ123,0),IF(EXACT(AK123,0),IF(EXACT(AE123, "pA"),AF123,IF(EXACT(AE123, "Gvg"),AF123,IF(EXACT(AE123, "Gvg-A"),AF123,IF(EXACT(AE123, "Gvg-B"),AF123,0)))),0),0)," ")</f>
        <v xml:space="preserve"> </v>
      </c>
      <c r="DC123" s="31" t="str">
        <f>IF(Aanbod!D138&gt;"",IF($DA$203&gt;0,$CZ$1/$DA$203*DA123,0)," ")</f>
        <v xml:space="preserve"> </v>
      </c>
      <c r="DD123" s="29" t="str">
        <f>IF(Aanbod!D138&gt;"",IF(DB123&gt;0,DC123/DB123," ")," ")</f>
        <v xml:space="preserve"> </v>
      </c>
      <c r="DF123" s="26"/>
      <c r="DG123" s="30"/>
      <c r="DH123" s="31" t="str">
        <f>IF(Aanbod!D138&gt;"",IF(EXACT(BZ123,0),IF(EXACT(AK123,0),IF(EXACT(AE123, "pB"),AH123,IF(EXACT(AE123, "Gvg"),AH123,IF(EXACT(AE123, "Gvg-A"),AH123,IF(EXACT(AE123, "Gvg-B"),AH123,0)))),0),0)," ")</f>
        <v xml:space="preserve"> </v>
      </c>
      <c r="DI123" s="31" t="str">
        <f>IF(Aanbod!D138&gt;"",IF(EXACT(BZ123,0),IF(EXACT(AK123,0),IF(EXACT(AE123, "pB"),AF123,IF(EXACT(AE123, "Gvg"),AF123,IF(EXACT(AE123, "Gvg-A"),AF123,IF(EXACT(AE123, "Gvg-B"),AF123,0)))),0),0)," ")</f>
        <v xml:space="preserve"> </v>
      </c>
      <c r="DJ123" s="31" t="str">
        <f>IF(Aanbod!D138&gt;"",IF($DH$203&gt;0,$DG$1/$DH$203*DH123,0)," ")</f>
        <v xml:space="preserve"> </v>
      </c>
      <c r="DK123" s="29" t="str">
        <f>IF(Aanbod!D138&gt;"",IF(DI123&gt;0,DJ123/DI123," ")," ")</f>
        <v xml:space="preserve"> </v>
      </c>
      <c r="DM123" s="37" t="str">
        <f>IF(Aanbod!D138&gt;"",BX123-BZ123+CQ123+CW123+DC123+DJ123," ")</f>
        <v xml:space="preserve"> </v>
      </c>
      <c r="DN123" s="35" t="str">
        <f>IF(Aanbod!D138&gt;"",IF((DM123-AF123)&gt;0,(DM123-AF123),0)," ")</f>
        <v xml:space="preserve"> </v>
      </c>
      <c r="DO123" s="35" t="str">
        <f>IF(Aanbod!D138&gt;"",IF(DN123&gt;0,(Berekening!H123+BB123+CQ123)/DM123*DN123,0)," ")</f>
        <v xml:space="preserve"> </v>
      </c>
      <c r="DP123" s="35" t="str">
        <f>IF(Aanbod!D138&gt;"",IF(DN123&gt;0,(Berekening!N123+BH123+CW123)/DM123*DN123,0)," ")</f>
        <v xml:space="preserve"> </v>
      </c>
      <c r="DQ123" s="35" t="str">
        <f>IF(Aanbod!D138&gt;"",IF(DN123&gt;0,(Berekening!T123+BN123+DC123)/DM123*DN123,0)," ")</f>
        <v xml:space="preserve"> </v>
      </c>
      <c r="DR123" s="33" t="str">
        <f>IF(Aanbod!D138&gt;"",IF(DN123&gt;0,(Berekening!AA123+BU123+DJ123)/DM123*DN123,0)," ")</f>
        <v xml:space="preserve"> </v>
      </c>
      <c r="DS123" s="35"/>
      <c r="DT123" s="38" t="str">
        <f>IF(Aanbod!D138&gt;"",ROUND((DM123-DN123),2)," ")</f>
        <v xml:space="preserve"> </v>
      </c>
      <c r="DU123" s="38" t="str">
        <f>IF(Aanbod!D138&gt;"",IF(DT123=C123,0.01,DT123),"")</f>
        <v/>
      </c>
      <c r="DV123" s="39" t="str">
        <f>IF(Aanbod!D138&gt;"",RANK(DU123,$DU$2:$DU$201) + COUNTIF($DU$2:DU123,DU123) -1," ")</f>
        <v xml:space="preserve"> </v>
      </c>
      <c r="DW123" s="35" t="str">
        <f>IF(Aanbod!D138&gt;"",IF($DV$203&lt;0,IF(DV123&lt;=ABS($DV$203),0.01,0),IF(DV123&lt;=ABS($DV$203),-0.01,0))," ")</f>
        <v xml:space="preserve"> </v>
      </c>
      <c r="DX123" s="35"/>
      <c r="DY123" s="28" t="str">
        <f>IF(Aanbod!D138&gt;"",DT123+DW123," ")</f>
        <v xml:space="preserve"> </v>
      </c>
    </row>
    <row r="124" spans="1:129" x14ac:dyDescent="0.25">
      <c r="A124" s="26" t="str">
        <f>Aanbod!A139</f>
        <v/>
      </c>
      <c r="B124" s="27" t="str">
        <f>IF(Aanbod!D139&gt;"",IF(EXACT(Aanbod!F139, "Preferent"),Aanbod!E139*2,IF(EXACT(Aanbod!F139, "Concurrent"),Aanbod!E139,0))," ")</f>
        <v xml:space="preserve"> </v>
      </c>
      <c r="C124" s="28" t="str">
        <f>IF(Aanbod!E139&gt;0,Aanbod!E139," ")</f>
        <v xml:space="preserve"> </v>
      </c>
      <c r="D124" s="5"/>
      <c r="E124" s="5"/>
      <c r="F124" s="5" t="str">
        <f>IF(Aanbod!D139&gt;"",IF(EXACT(Aanbod!D139, "pA"),Berekening!B124,IF(EXACT(Aanbod!D139, "Gvg-A"),Berekening!B124,IF(EXACT(Aanbod!D139, "Gvg"),Berekening!B124,0)))," ")</f>
        <v xml:space="preserve"> </v>
      </c>
      <c r="G124" s="5" t="str">
        <f>IF(Aanbod!D139&gt;"",IF(EXACT(Aanbod!D139, "pA"),Aanbod!E139,IF(EXACT(Aanbod!D139, "Gvg-A"),Aanbod!E139,IF(EXACT(Aanbod!D139, "Gvg"),Aanbod!E139,0)))," ")</f>
        <v xml:space="preserve"> </v>
      </c>
      <c r="H124" s="5" t="str">
        <f>IF(Aanbod!D139&gt;"",IF($F$203&gt;0,$E$1/$F$203*F124,0)," ")</f>
        <v xml:space="preserve"> </v>
      </c>
      <c r="I124" s="29" t="str">
        <f>IF(Aanbod!D139&gt;"",IF(G124&gt;0,H124/G124," ")," ")</f>
        <v xml:space="preserve"> </v>
      </c>
      <c r="J124" s="5"/>
      <c r="K124" s="5"/>
      <c r="L124" s="5" t="str">
        <f>IF(Aanbod!D139&gt;"",IF(EXACT(Aanbod!D139, "pB"),Berekening!B124,IF(EXACT(Aanbod!D139, "Gvg-B"),Berekening!B124,IF(EXACT(Aanbod!D139, "Gvg"),Berekening!B124,0)))," ")</f>
        <v xml:space="preserve"> </v>
      </c>
      <c r="M124" s="5" t="str">
        <f>IF(Aanbod!D139&gt;"",IF(EXACT(Aanbod!D139, "pB"),Aanbod!E139,IF(EXACT(Aanbod!D139, "Gvg-B"),Aanbod!E139,IF(EXACT(Aanbod!D139, "Gvg"),Aanbod!E139,0)))," ")</f>
        <v xml:space="preserve"> </v>
      </c>
      <c r="N124" s="9" t="str">
        <f>IF(Aanbod!D139&gt;"",IF($L$203&gt;0,$K$1/$L$203*L124,0)," ")</f>
        <v xml:space="preserve"> </v>
      </c>
      <c r="O124" s="10" t="str">
        <f>IF(Aanbod!D139&gt;"",IF(M124&gt;0,N124/M124," ")," ")</f>
        <v xml:space="preserve"> </v>
      </c>
      <c r="P124" s="26"/>
      <c r="Q124" s="30"/>
      <c r="R124" s="31" t="str">
        <f>IF(Aanbod!D139&gt;"",IF(EXACT(Aanbod!D139, "pA"),Berekening!B124,IF(EXACT(Aanbod!D139, "Gvg"),Berekening!B124,IF(EXACT(Aanbod!D139, "Gvg-A"),Berekening!B124,IF(EXACT(Aanbod!D139, "Gvg-B"),Berekening!B124,0))))," ")</f>
        <v xml:space="preserve"> </v>
      </c>
      <c r="S124" s="31" t="str">
        <f>IF(Aanbod!D139&gt;"",IF(EXACT(Aanbod!D139, "pA"),Aanbod!E139,IF(EXACT(Aanbod!D139, "Gvg"),Aanbod!E139,IF(EXACT(Aanbod!D139, "Gvg-A"),Aanbod!E139,IF(EXACT(Aanbod!D139, "Gvg-B"),Aanbod!E139,0))))," ")</f>
        <v xml:space="preserve"> </v>
      </c>
      <c r="T124" s="31" t="str">
        <f>IF(Aanbod!D139&gt;"",IF($R$203&gt;0,$Q$1/$R$203*R124,0)," ")</f>
        <v xml:space="preserve"> </v>
      </c>
      <c r="U124" s="29" t="str">
        <f>IF(Aanbod!D139&gt;"",IF(S124&gt;0,T124/S124," ")," ")</f>
        <v xml:space="preserve"> </v>
      </c>
      <c r="W124" s="26"/>
      <c r="X124" s="30"/>
      <c r="Y124" s="31" t="str">
        <f>IF(Aanbod!D139&gt;"",IF(EXACT(Aanbod!D139, "pB"),Berekening!B124,IF(EXACT(Aanbod!D139, "Gvg"),Berekening!B124,IF(EXACT(Aanbod!D139, "Gvg-A"),Berekening!B124,IF(EXACT(Aanbod!D139, "Gvg-B"),Berekening!B124,0))))," ")</f>
        <v xml:space="preserve"> </v>
      </c>
      <c r="Z124" s="31" t="str">
        <f>IF(Aanbod!D139&gt;"",IF(EXACT(Aanbod!D139, "pB"),Aanbod!E139,IF(EXACT(Aanbod!D139, "Gvg"),Aanbod!E139,IF(EXACT(Aanbod!D139, "Gvg-A"),Aanbod!E139,IF(EXACT(Aanbod!D139, "Gvg-B"),Aanbod!E139,0))))," ")</f>
        <v xml:space="preserve"> </v>
      </c>
      <c r="AA124" s="31" t="str">
        <f>IF(Aanbod!D139&gt;"",IF($Y$203&gt;0,$X$1/$Y$203*Y124,0)," ")</f>
        <v xml:space="preserve"> </v>
      </c>
      <c r="AB124" s="29" t="str">
        <f>IF(Aanbod!D139&gt;"",IF(Z124&gt;0,AA124/Z124," ")," ")</f>
        <v xml:space="preserve"> </v>
      </c>
      <c r="AC124" s="32"/>
      <c r="AD124" s="26" t="str">
        <f>IF(Aanbod!D139&gt;"",ROW(AE124)-1," ")</f>
        <v xml:space="preserve"> </v>
      </c>
      <c r="AE124" t="str">
        <f>IF(Aanbod!D139&gt;"",Aanbod!D139," ")</f>
        <v xml:space="preserve"> </v>
      </c>
      <c r="AF124" s="9" t="str">
        <f>IF(Aanbod!D139&gt;"",Aanbod!E139," ")</f>
        <v xml:space="preserve"> </v>
      </c>
      <c r="AG124" t="str">
        <f>IF(Aanbod!D139&gt;"",Aanbod!F139," ")</f>
        <v xml:space="preserve"> </v>
      </c>
      <c r="AH124" s="33" t="str">
        <f>IF(Aanbod!D139&gt;"",Berekening!B124," ")</f>
        <v xml:space="preserve"> </v>
      </c>
      <c r="AI124" s="34" t="str">
        <f>IF(Aanbod!D139&gt;"",Berekening!H124+Berekening!N124+Berekening!T124+Berekening!AA124," ")</f>
        <v xml:space="preserve"> </v>
      </c>
      <c r="AJ124" s="35" t="str">
        <f>IF(Aanbod!D139&gt;"",IF((AI124-AF124)&gt;0,0,(AI124-AF124))," ")</f>
        <v xml:space="preserve"> </v>
      </c>
      <c r="AK124" s="35" t="str">
        <f>IF(Aanbod!D139&gt;"",IF((AI124-AF124)&gt;0,(AI124-AF124),0)," ")</f>
        <v xml:space="preserve"> </v>
      </c>
      <c r="AL124" s="35" t="str">
        <f>IF(Aanbod!D139&gt;"",IF(AK124&gt;0,Berekening!H124/AI124*AK124,0)," ")</f>
        <v xml:space="preserve"> </v>
      </c>
      <c r="AM124" s="35" t="str">
        <f>IF(Aanbod!D139&gt;"",IF(AK124&gt;0,Berekening!N124/AI124*AK124,0)," ")</f>
        <v xml:space="preserve"> </v>
      </c>
      <c r="AN124" s="35" t="str">
        <f>IF(Aanbod!D139&gt;"",IF(AK124&gt;0,Berekening!T124/AI124*AK124,0)," ")</f>
        <v xml:space="preserve"> </v>
      </c>
      <c r="AO124" s="33" t="str">
        <f>IF(Aanbod!D139&gt;"",IF(AK124&gt;0,Berekening!AA124/AI124*AK124,0)," ")</f>
        <v xml:space="preserve"> </v>
      </c>
      <c r="AX124" s="36"/>
      <c r="AY124" s="5"/>
      <c r="AZ124" s="5" t="str">
        <f>IF(Aanbod!D139&gt;"",IF(EXACT(AK124,0),IF(EXACT(Aanbod!D139, "pA"),Berekening!B124,IF(EXACT(Aanbod!D139, "Gvg-A"),Berekening!B124,IF(EXACT(Aanbod!D139, "Gvg"),Berekening!B124,0))),0)," ")</f>
        <v xml:space="preserve"> </v>
      </c>
      <c r="BA124" s="5" t="str">
        <f>IF(Aanbod!D139&gt;"",IF(EXACT(AK124,0),IF(EXACT(Aanbod!D139, "pA"),Aanbod!E139,IF(EXACT(Aanbod!D139, "Gvg-A"),Aanbod!E139,IF(EXACT(Aanbod!D139, "Gvg"),Aanbod!E139,0))),0)," ")</f>
        <v xml:space="preserve"> </v>
      </c>
      <c r="BB124" s="5" t="str">
        <f>IF(Aanbod!D139&gt;"",IF($AZ$203&gt;0,$AY$1/$AZ$203*AZ124,0)," ")</f>
        <v xml:space="preserve"> </v>
      </c>
      <c r="BC124" s="29" t="str">
        <f>IF(Aanbod!D139&gt;"",IF(BA124&gt;0,BB124/BA124," ")," ")</f>
        <v xml:space="preserve"> </v>
      </c>
      <c r="BD124" s="5"/>
      <c r="BE124" s="5"/>
      <c r="BF124" s="5" t="str">
        <f>IF(Aanbod!D139&gt;"",IF(EXACT(AK124,0),IF(EXACT(Aanbod!D139, "pB"),Berekening!B124,IF(EXACT(Aanbod!D139, "Gvg-B"),Berekening!B124,IF(EXACT(Aanbod!D139, "Gvg"),Berekening!B124,0))),0)," ")</f>
        <v xml:space="preserve"> </v>
      </c>
      <c r="BG124" s="5" t="str">
        <f>IF(Aanbod!D139&gt;"",IF(EXACT(AK124,0),IF(EXACT(Aanbod!D139, "pB"),Aanbod!E139,IF(EXACT(Aanbod!D139, "Gvg-B"),Aanbod!E139,IF(EXACT(Aanbod!D139, "Gvg"),Aanbod!E139,0))),0)," ")</f>
        <v xml:space="preserve"> </v>
      </c>
      <c r="BH124" s="9" t="str">
        <f>IF(Aanbod!D139&gt;"",IF($BF$203&gt;0,$BE$1/$BF$203*BF124,0)," ")</f>
        <v xml:space="preserve"> </v>
      </c>
      <c r="BI124" s="10" t="str">
        <f>IF(Aanbod!D139&gt;"",IF(BG124&gt;0,BH124/BG124," ")," ")</f>
        <v xml:space="preserve"> </v>
      </c>
      <c r="BJ124" s="26"/>
      <c r="BK124" s="30"/>
      <c r="BL124" s="31" t="str">
        <f>IF(Aanbod!D139&gt;"",IF(EXACT(AK124,0),IF(EXACT(Aanbod!D139, "pA"),Berekening!B124,IF(EXACT(Aanbod!D139, "Gvg"),Berekening!B124,IF(EXACT(Aanbod!D139, "Gvg-A"),Berekening!B124,IF(EXACT(Aanbod!D139, "Gvg-B"),Berekening!B124,0)))),0)," ")</f>
        <v xml:space="preserve"> </v>
      </c>
      <c r="BM124" s="31" t="str">
        <f>IF(Aanbod!D139&gt;"",IF(EXACT(AK124,0),IF(EXACT(Aanbod!D139, "pA"),Aanbod!E139,IF(EXACT(Aanbod!D139, "Gvg"),Aanbod!E139,IF(EXACT(Aanbod!D139, "Gvg-A"),Aanbod!E139,IF(EXACT(Aanbod!D139, "Gvg-B"),Aanbod!E139,0)))),0)," ")</f>
        <v xml:space="preserve"> </v>
      </c>
      <c r="BN124" s="31" t="str">
        <f>IF(Aanbod!D139&gt;"",IF($BL$203&gt;0,$BK$1/$BL$203*BL124,0)," ")</f>
        <v xml:space="preserve"> </v>
      </c>
      <c r="BO124" s="29" t="str">
        <f>IF(Aanbod!D139&gt;"",IF(BM124&gt;0,BN124/BM124," ")," ")</f>
        <v xml:space="preserve"> </v>
      </c>
      <c r="BQ124" s="26"/>
      <c r="BR124" s="30"/>
      <c r="BS124" s="31" t="str">
        <f>IF(Aanbod!D139&gt;"",IF(EXACT(AK124,0),IF(EXACT(Aanbod!D139, "pB"),Berekening!B124,IF(EXACT(Aanbod!D139, "Gvg"),Berekening!B124,IF(EXACT(Aanbod!D139, "Gvg-A"),Berekening!B124,IF(EXACT(Aanbod!D139, "Gvg-B"),Berekening!B124,0)))),0)," ")</f>
        <v xml:space="preserve"> </v>
      </c>
      <c r="BT124" s="31" t="str">
        <f>IF(Aanbod!D139&gt;"",IF(EXACT(AK124,0),IF(EXACT(Aanbod!D139, "pB"),Aanbod!E139,IF(EXACT(Aanbod!D139, "Gvg"),Aanbod!E139,IF(EXACT(Aanbod!D139, "Gvg-A"),Aanbod!E139,IF(EXACT(Aanbod!D139, "Gvg-B"),Aanbod!E139,0)))),0)," ")</f>
        <v xml:space="preserve"> </v>
      </c>
      <c r="BU124" s="31" t="str">
        <f>IF(Aanbod!D139&gt;"",IF($BS$203&gt;0,$BR$1/$BS$203*BS124,0)," ")</f>
        <v xml:space="preserve"> </v>
      </c>
      <c r="BV124" s="29" t="str">
        <f>IF(Aanbod!D139&gt;"",IF(BT124&gt;0,BU124/BT124," ")," ")</f>
        <v xml:space="preserve"> </v>
      </c>
      <c r="BX124" s="34" t="str">
        <f>IF(Aanbod!D139&gt;"",AI124-AK124+BB124+BH124+BN124+BU124," ")</f>
        <v xml:space="preserve"> </v>
      </c>
      <c r="BY124" s="35" t="str">
        <f>IF(Aanbod!D139&gt;"",IF((BX124-AF124)&gt;0,0,(BX124-AF124))," ")</f>
        <v xml:space="preserve"> </v>
      </c>
      <c r="BZ124" s="35" t="str">
        <f>IF(Aanbod!D139&gt;"",IF((BX124-AF124)&gt;0,(BX124-AF124),0)," ")</f>
        <v xml:space="preserve"> </v>
      </c>
      <c r="CA124" s="35" t="str">
        <f>IF(Aanbod!D139&gt;"",IF(BZ124&gt;0,(Berekening!H124+BB124)/BX124*BZ124,0)," ")</f>
        <v xml:space="preserve"> </v>
      </c>
      <c r="CB124" s="35" t="str">
        <f>IF(Aanbod!D139&gt;"",IF(BZ124&gt;0,(Berekening!N124+BH124)/BX124*BZ124,0)," ")</f>
        <v xml:space="preserve"> </v>
      </c>
      <c r="CC124" s="35" t="str">
        <f>IF(Aanbod!D139&gt;"",IF(BZ124&gt;0,(Berekening!T124+BN124)/BX124*BZ124,0)," ")</f>
        <v xml:space="preserve"> </v>
      </c>
      <c r="CD124" s="33" t="str">
        <f>IF(Aanbod!D139&gt;"",IF(BZ124&gt;0,Berekening!AA124/BX124*BZ124,0)," ")</f>
        <v xml:space="preserve"> </v>
      </c>
      <c r="CE124" s="35"/>
      <c r="CM124" s="36"/>
      <c r="CN124" s="5"/>
      <c r="CO124" s="5" t="str">
        <f>IF(Aanbod!D139&gt;"",IF(EXACT(BZ124,0),IF(EXACT(AK124,0),IF(EXACT(AE124, "pA"),AH124,IF(EXACT(AE124, "Gvg-A"),AH124,IF(EXACT(AE124, "Gvg"),AH124,0))),0),0)," ")</f>
        <v xml:space="preserve"> </v>
      </c>
      <c r="CP124" s="5" t="str">
        <f>IF(Aanbod!D139&gt;"",IF(EXACT(BZ124,0),IF(EXACT(AK124,0),IF(EXACT(AE124, "pA"),AF124,IF(EXACT(AE124, "Gvg-A"),AF124,IF(EXACT(AE124, "Gvg"),AF124,0))),0),0)," ")</f>
        <v xml:space="preserve"> </v>
      </c>
      <c r="CQ124" s="5" t="str">
        <f>IF(Aanbod!D139&gt;"",IF($CO$203&gt;0,$CN$1/$CO$203*CO124,0)," ")</f>
        <v xml:space="preserve"> </v>
      </c>
      <c r="CR124" s="29" t="str">
        <f>IF(Aanbod!D139&gt;"",IF(CP124&gt;0,CQ124/CP124," ")," ")</f>
        <v xml:space="preserve"> </v>
      </c>
      <c r="CS124" s="5"/>
      <c r="CT124" s="5"/>
      <c r="CU124" s="5" t="str">
        <f>IF(Aanbod!D139&gt;"",IF(EXACT(BZ124,0),IF(EXACT(AK124,0),IF(EXACT(AE124, "pB"),AH124,IF(EXACT(AE124, "Gvg-B"),AH124,IF(EXACT(AE124, "Gvg"),AH124,0))),0),0)," ")</f>
        <v xml:space="preserve"> </v>
      </c>
      <c r="CV124" s="5" t="str">
        <f>IF(Aanbod!D139&gt;"",IF(EXACT(BZ124,0),IF(EXACT(AK124,0),IF(EXACT(AE124, "pB"),AF124,IF(EXACT(AE124, "Gvg-B"),AF124,IF(EXACT(AE124, "Gvg"),AF124,0))),0),0)," ")</f>
        <v xml:space="preserve"> </v>
      </c>
      <c r="CW124" s="9" t="str">
        <f>IF(Aanbod!D139&gt;"",IF($CU$203&gt;0,$CT$1/$CU$203*CU124,0)," ")</f>
        <v xml:space="preserve"> </v>
      </c>
      <c r="CX124" s="10" t="str">
        <f>IF(Aanbod!D139&gt;"",IF(CV124&gt;0,CW124/CV124," ")," ")</f>
        <v xml:space="preserve"> </v>
      </c>
      <c r="CY124" s="26"/>
      <c r="CZ124" s="30"/>
      <c r="DA124" s="31" t="str">
        <f>IF(Aanbod!D139&gt;"",IF(EXACT(BZ124,0),IF(EXACT(AK124,0),IF(EXACT(AE124, "pA"),AH124,IF(EXACT(AE124, "Gvg"),AH124,IF(EXACT(AE124, "Gvg-A"),AH124,IF(EXACT(AE124, "Gvg-B"),AH124,0)))),0),0)," ")</f>
        <v xml:space="preserve"> </v>
      </c>
      <c r="DB124" s="31" t="str">
        <f>IF(Aanbod!D139&gt;"",IF(EXACT(BZ124,0),IF(EXACT(AK124,0),IF(EXACT(AE124, "pA"),AF124,IF(EXACT(AE124, "Gvg"),AF124,IF(EXACT(AE124, "Gvg-A"),AF124,IF(EXACT(AE124, "Gvg-B"),AF124,0)))),0),0)," ")</f>
        <v xml:space="preserve"> </v>
      </c>
      <c r="DC124" s="31" t="str">
        <f>IF(Aanbod!D139&gt;"",IF($DA$203&gt;0,$CZ$1/$DA$203*DA124,0)," ")</f>
        <v xml:space="preserve"> </v>
      </c>
      <c r="DD124" s="29" t="str">
        <f>IF(Aanbod!D139&gt;"",IF(DB124&gt;0,DC124/DB124," ")," ")</f>
        <v xml:space="preserve"> </v>
      </c>
      <c r="DF124" s="26"/>
      <c r="DG124" s="30"/>
      <c r="DH124" s="31" t="str">
        <f>IF(Aanbod!D139&gt;"",IF(EXACT(BZ124,0),IF(EXACT(AK124,0),IF(EXACT(AE124, "pB"),AH124,IF(EXACT(AE124, "Gvg"),AH124,IF(EXACT(AE124, "Gvg-A"),AH124,IF(EXACT(AE124, "Gvg-B"),AH124,0)))),0),0)," ")</f>
        <v xml:space="preserve"> </v>
      </c>
      <c r="DI124" s="31" t="str">
        <f>IF(Aanbod!D139&gt;"",IF(EXACT(BZ124,0),IF(EXACT(AK124,0),IF(EXACT(AE124, "pB"),AF124,IF(EXACT(AE124, "Gvg"),AF124,IF(EXACT(AE124, "Gvg-A"),AF124,IF(EXACT(AE124, "Gvg-B"),AF124,0)))),0),0)," ")</f>
        <v xml:space="preserve"> </v>
      </c>
      <c r="DJ124" s="31" t="str">
        <f>IF(Aanbod!D139&gt;"",IF($DH$203&gt;0,$DG$1/$DH$203*DH124,0)," ")</f>
        <v xml:space="preserve"> </v>
      </c>
      <c r="DK124" s="29" t="str">
        <f>IF(Aanbod!D139&gt;"",IF(DI124&gt;0,DJ124/DI124," ")," ")</f>
        <v xml:space="preserve"> </v>
      </c>
      <c r="DM124" s="37" t="str">
        <f>IF(Aanbod!D139&gt;"",BX124-BZ124+CQ124+CW124+DC124+DJ124," ")</f>
        <v xml:space="preserve"> </v>
      </c>
      <c r="DN124" s="35" t="str">
        <f>IF(Aanbod!D139&gt;"",IF((DM124-AF124)&gt;0,(DM124-AF124),0)," ")</f>
        <v xml:space="preserve"> </v>
      </c>
      <c r="DO124" s="35" t="str">
        <f>IF(Aanbod!D139&gt;"",IF(DN124&gt;0,(Berekening!H124+BB124+CQ124)/DM124*DN124,0)," ")</f>
        <v xml:space="preserve"> </v>
      </c>
      <c r="DP124" s="35" t="str">
        <f>IF(Aanbod!D139&gt;"",IF(DN124&gt;0,(Berekening!N124+BH124+CW124)/DM124*DN124,0)," ")</f>
        <v xml:space="preserve"> </v>
      </c>
      <c r="DQ124" s="35" t="str">
        <f>IF(Aanbod!D139&gt;"",IF(DN124&gt;0,(Berekening!T124+BN124+DC124)/DM124*DN124,0)," ")</f>
        <v xml:space="preserve"> </v>
      </c>
      <c r="DR124" s="33" t="str">
        <f>IF(Aanbod!D139&gt;"",IF(DN124&gt;0,(Berekening!AA124+BU124+DJ124)/DM124*DN124,0)," ")</f>
        <v xml:space="preserve"> </v>
      </c>
      <c r="DS124" s="35"/>
      <c r="DT124" s="38" t="str">
        <f>IF(Aanbod!D139&gt;"",ROUND((DM124-DN124),2)," ")</f>
        <v xml:space="preserve"> </v>
      </c>
      <c r="DU124" s="38" t="str">
        <f>IF(Aanbod!D139&gt;"",IF(DT124=C124,0.01,DT124),"")</f>
        <v/>
      </c>
      <c r="DV124" s="39" t="str">
        <f>IF(Aanbod!D139&gt;"",RANK(DU124,$DU$2:$DU$201) + COUNTIF($DU$2:DU124,DU124) -1," ")</f>
        <v xml:space="preserve"> </v>
      </c>
      <c r="DW124" s="35" t="str">
        <f>IF(Aanbod!D139&gt;"",IF($DV$203&lt;0,IF(DV124&lt;=ABS($DV$203),0.01,0),IF(DV124&lt;=ABS($DV$203),-0.01,0))," ")</f>
        <v xml:space="preserve"> </v>
      </c>
      <c r="DX124" s="35"/>
      <c r="DY124" s="28" t="str">
        <f>IF(Aanbod!D139&gt;"",DT124+DW124," ")</f>
        <v xml:space="preserve"> </v>
      </c>
    </row>
    <row r="125" spans="1:129" x14ac:dyDescent="0.25">
      <c r="A125" s="26" t="str">
        <f>Aanbod!A140</f>
        <v/>
      </c>
      <c r="B125" s="27" t="str">
        <f>IF(Aanbod!D140&gt;"",IF(EXACT(Aanbod!F140, "Preferent"),Aanbod!E140*2,IF(EXACT(Aanbod!F140, "Concurrent"),Aanbod!E140,0))," ")</f>
        <v xml:space="preserve"> </v>
      </c>
      <c r="C125" s="28" t="str">
        <f>IF(Aanbod!E140&gt;0,Aanbod!E140," ")</f>
        <v xml:space="preserve"> </v>
      </c>
      <c r="D125" s="5"/>
      <c r="E125" s="5"/>
      <c r="F125" s="5" t="str">
        <f>IF(Aanbod!D140&gt;"",IF(EXACT(Aanbod!D140, "pA"),Berekening!B125,IF(EXACT(Aanbod!D140, "Gvg-A"),Berekening!B125,IF(EXACT(Aanbod!D140, "Gvg"),Berekening!B125,0)))," ")</f>
        <v xml:space="preserve"> </v>
      </c>
      <c r="G125" s="5" t="str">
        <f>IF(Aanbod!D140&gt;"",IF(EXACT(Aanbod!D140, "pA"),Aanbod!E140,IF(EXACT(Aanbod!D140, "Gvg-A"),Aanbod!E140,IF(EXACT(Aanbod!D140, "Gvg"),Aanbod!E140,0)))," ")</f>
        <v xml:space="preserve"> </v>
      </c>
      <c r="H125" s="5" t="str">
        <f>IF(Aanbod!D140&gt;"",IF($F$203&gt;0,$E$1/$F$203*F125,0)," ")</f>
        <v xml:space="preserve"> </v>
      </c>
      <c r="I125" s="29" t="str">
        <f>IF(Aanbod!D140&gt;"",IF(G125&gt;0,H125/G125," ")," ")</f>
        <v xml:space="preserve"> </v>
      </c>
      <c r="J125" s="5"/>
      <c r="K125" s="5"/>
      <c r="L125" s="5" t="str">
        <f>IF(Aanbod!D140&gt;"",IF(EXACT(Aanbod!D140, "pB"),Berekening!B125,IF(EXACT(Aanbod!D140, "Gvg-B"),Berekening!B125,IF(EXACT(Aanbod!D140, "Gvg"),Berekening!B125,0)))," ")</f>
        <v xml:space="preserve"> </v>
      </c>
      <c r="M125" s="5" t="str">
        <f>IF(Aanbod!D140&gt;"",IF(EXACT(Aanbod!D140, "pB"),Aanbod!E140,IF(EXACT(Aanbod!D140, "Gvg-B"),Aanbod!E140,IF(EXACT(Aanbod!D140, "Gvg"),Aanbod!E140,0)))," ")</f>
        <v xml:space="preserve"> </v>
      </c>
      <c r="N125" s="9" t="str">
        <f>IF(Aanbod!D140&gt;"",IF($L$203&gt;0,$K$1/$L$203*L125,0)," ")</f>
        <v xml:space="preserve"> </v>
      </c>
      <c r="O125" s="10" t="str">
        <f>IF(Aanbod!D140&gt;"",IF(M125&gt;0,N125/M125," ")," ")</f>
        <v xml:space="preserve"> </v>
      </c>
      <c r="P125" s="26"/>
      <c r="Q125" s="30"/>
      <c r="R125" s="31" t="str">
        <f>IF(Aanbod!D140&gt;"",IF(EXACT(Aanbod!D140, "pA"),Berekening!B125,IF(EXACT(Aanbod!D140, "Gvg"),Berekening!B125,IF(EXACT(Aanbod!D140, "Gvg-A"),Berekening!B125,IF(EXACT(Aanbod!D140, "Gvg-B"),Berekening!B125,0))))," ")</f>
        <v xml:space="preserve"> </v>
      </c>
      <c r="S125" s="31" t="str">
        <f>IF(Aanbod!D140&gt;"",IF(EXACT(Aanbod!D140, "pA"),Aanbod!E140,IF(EXACT(Aanbod!D140, "Gvg"),Aanbod!E140,IF(EXACT(Aanbod!D140, "Gvg-A"),Aanbod!E140,IF(EXACT(Aanbod!D140, "Gvg-B"),Aanbod!E140,0))))," ")</f>
        <v xml:space="preserve"> </v>
      </c>
      <c r="T125" s="31" t="str">
        <f>IF(Aanbod!D140&gt;"",IF($R$203&gt;0,$Q$1/$R$203*R125,0)," ")</f>
        <v xml:space="preserve"> </v>
      </c>
      <c r="U125" s="29" t="str">
        <f>IF(Aanbod!D140&gt;"",IF(S125&gt;0,T125/S125," ")," ")</f>
        <v xml:space="preserve"> </v>
      </c>
      <c r="W125" s="26"/>
      <c r="X125" s="30"/>
      <c r="Y125" s="31" t="str">
        <f>IF(Aanbod!D140&gt;"",IF(EXACT(Aanbod!D140, "pB"),Berekening!B125,IF(EXACT(Aanbod!D140, "Gvg"),Berekening!B125,IF(EXACT(Aanbod!D140, "Gvg-A"),Berekening!B125,IF(EXACT(Aanbod!D140, "Gvg-B"),Berekening!B125,0))))," ")</f>
        <v xml:space="preserve"> </v>
      </c>
      <c r="Z125" s="31" t="str">
        <f>IF(Aanbod!D140&gt;"",IF(EXACT(Aanbod!D140, "pB"),Aanbod!E140,IF(EXACT(Aanbod!D140, "Gvg"),Aanbod!E140,IF(EXACT(Aanbod!D140, "Gvg-A"),Aanbod!E140,IF(EXACT(Aanbod!D140, "Gvg-B"),Aanbod!E140,0))))," ")</f>
        <v xml:space="preserve"> </v>
      </c>
      <c r="AA125" s="31" t="str">
        <f>IF(Aanbod!D140&gt;"",IF($Y$203&gt;0,$X$1/$Y$203*Y125,0)," ")</f>
        <v xml:space="preserve"> </v>
      </c>
      <c r="AB125" s="29" t="str">
        <f>IF(Aanbod!D140&gt;"",IF(Z125&gt;0,AA125/Z125," ")," ")</f>
        <v xml:space="preserve"> </v>
      </c>
      <c r="AC125" s="32"/>
      <c r="AD125" s="26" t="str">
        <f>IF(Aanbod!D140&gt;"",ROW(AE125)-1," ")</f>
        <v xml:space="preserve"> </v>
      </c>
      <c r="AE125" t="str">
        <f>IF(Aanbod!D140&gt;"",Aanbod!D140," ")</f>
        <v xml:space="preserve"> </v>
      </c>
      <c r="AF125" s="9" t="str">
        <f>IF(Aanbod!D140&gt;"",Aanbod!E140," ")</f>
        <v xml:space="preserve"> </v>
      </c>
      <c r="AG125" t="str">
        <f>IF(Aanbod!D140&gt;"",Aanbod!F140," ")</f>
        <v xml:space="preserve"> </v>
      </c>
      <c r="AH125" s="33" t="str">
        <f>IF(Aanbod!D140&gt;"",Berekening!B125," ")</f>
        <v xml:space="preserve"> </v>
      </c>
      <c r="AI125" s="34" t="str">
        <f>IF(Aanbod!D140&gt;"",Berekening!H125+Berekening!N125+Berekening!T125+Berekening!AA125," ")</f>
        <v xml:space="preserve"> </v>
      </c>
      <c r="AJ125" s="35" t="str">
        <f>IF(Aanbod!D140&gt;"",IF((AI125-AF125)&gt;0,0,(AI125-AF125))," ")</f>
        <v xml:space="preserve"> </v>
      </c>
      <c r="AK125" s="35" t="str">
        <f>IF(Aanbod!D140&gt;"",IF((AI125-AF125)&gt;0,(AI125-AF125),0)," ")</f>
        <v xml:space="preserve"> </v>
      </c>
      <c r="AL125" s="35" t="str">
        <f>IF(Aanbod!D140&gt;"",IF(AK125&gt;0,Berekening!H125/AI125*AK125,0)," ")</f>
        <v xml:space="preserve"> </v>
      </c>
      <c r="AM125" s="35" t="str">
        <f>IF(Aanbod!D140&gt;"",IF(AK125&gt;0,Berekening!N125/AI125*AK125,0)," ")</f>
        <v xml:space="preserve"> </v>
      </c>
      <c r="AN125" s="35" t="str">
        <f>IF(Aanbod!D140&gt;"",IF(AK125&gt;0,Berekening!T125/AI125*AK125,0)," ")</f>
        <v xml:space="preserve"> </v>
      </c>
      <c r="AO125" s="33" t="str">
        <f>IF(Aanbod!D140&gt;"",IF(AK125&gt;0,Berekening!AA125/AI125*AK125,0)," ")</f>
        <v xml:space="preserve"> </v>
      </c>
      <c r="AX125" s="36"/>
      <c r="AY125" s="5"/>
      <c r="AZ125" s="5" t="str">
        <f>IF(Aanbod!D140&gt;"",IF(EXACT(AK125,0),IF(EXACT(Aanbod!D140, "pA"),Berekening!B125,IF(EXACT(Aanbod!D140, "Gvg-A"),Berekening!B125,IF(EXACT(Aanbod!D140, "Gvg"),Berekening!B125,0))),0)," ")</f>
        <v xml:space="preserve"> </v>
      </c>
      <c r="BA125" s="5" t="str">
        <f>IF(Aanbod!D140&gt;"",IF(EXACT(AK125,0),IF(EXACT(Aanbod!D140, "pA"),Aanbod!E140,IF(EXACT(Aanbod!D140, "Gvg-A"),Aanbod!E140,IF(EXACT(Aanbod!D140, "Gvg"),Aanbod!E140,0))),0)," ")</f>
        <v xml:space="preserve"> </v>
      </c>
      <c r="BB125" s="5" t="str">
        <f>IF(Aanbod!D140&gt;"",IF($AZ$203&gt;0,$AY$1/$AZ$203*AZ125,0)," ")</f>
        <v xml:space="preserve"> </v>
      </c>
      <c r="BC125" s="29" t="str">
        <f>IF(Aanbod!D140&gt;"",IF(BA125&gt;0,BB125/BA125," ")," ")</f>
        <v xml:space="preserve"> </v>
      </c>
      <c r="BD125" s="5"/>
      <c r="BE125" s="5"/>
      <c r="BF125" s="5" t="str">
        <f>IF(Aanbod!D140&gt;"",IF(EXACT(AK125,0),IF(EXACT(Aanbod!D140, "pB"),Berekening!B125,IF(EXACT(Aanbod!D140, "Gvg-B"),Berekening!B125,IF(EXACT(Aanbod!D140, "Gvg"),Berekening!B125,0))),0)," ")</f>
        <v xml:space="preserve"> </v>
      </c>
      <c r="BG125" s="5" t="str">
        <f>IF(Aanbod!D140&gt;"",IF(EXACT(AK125,0),IF(EXACT(Aanbod!D140, "pB"),Aanbod!E140,IF(EXACT(Aanbod!D140, "Gvg-B"),Aanbod!E140,IF(EXACT(Aanbod!D140, "Gvg"),Aanbod!E140,0))),0)," ")</f>
        <v xml:space="preserve"> </v>
      </c>
      <c r="BH125" s="9" t="str">
        <f>IF(Aanbod!D140&gt;"",IF($BF$203&gt;0,$BE$1/$BF$203*BF125,0)," ")</f>
        <v xml:space="preserve"> </v>
      </c>
      <c r="BI125" s="10" t="str">
        <f>IF(Aanbod!D140&gt;"",IF(BG125&gt;0,BH125/BG125," ")," ")</f>
        <v xml:space="preserve"> </v>
      </c>
      <c r="BJ125" s="26"/>
      <c r="BK125" s="30"/>
      <c r="BL125" s="31" t="str">
        <f>IF(Aanbod!D140&gt;"",IF(EXACT(AK125,0),IF(EXACT(Aanbod!D140, "pA"),Berekening!B125,IF(EXACT(Aanbod!D140, "Gvg"),Berekening!B125,IF(EXACT(Aanbod!D140, "Gvg-A"),Berekening!B125,IF(EXACT(Aanbod!D140, "Gvg-B"),Berekening!B125,0)))),0)," ")</f>
        <v xml:space="preserve"> </v>
      </c>
      <c r="BM125" s="31" t="str">
        <f>IF(Aanbod!D140&gt;"",IF(EXACT(AK125,0),IF(EXACT(Aanbod!D140, "pA"),Aanbod!E140,IF(EXACT(Aanbod!D140, "Gvg"),Aanbod!E140,IF(EXACT(Aanbod!D140, "Gvg-A"),Aanbod!E140,IF(EXACT(Aanbod!D140, "Gvg-B"),Aanbod!E140,0)))),0)," ")</f>
        <v xml:space="preserve"> </v>
      </c>
      <c r="BN125" s="31" t="str">
        <f>IF(Aanbod!D140&gt;"",IF($BL$203&gt;0,$BK$1/$BL$203*BL125,0)," ")</f>
        <v xml:space="preserve"> </v>
      </c>
      <c r="BO125" s="29" t="str">
        <f>IF(Aanbod!D140&gt;"",IF(BM125&gt;0,BN125/BM125," ")," ")</f>
        <v xml:space="preserve"> </v>
      </c>
      <c r="BQ125" s="26"/>
      <c r="BR125" s="30"/>
      <c r="BS125" s="31" t="str">
        <f>IF(Aanbod!D140&gt;"",IF(EXACT(AK125,0),IF(EXACT(Aanbod!D140, "pB"),Berekening!B125,IF(EXACT(Aanbod!D140, "Gvg"),Berekening!B125,IF(EXACT(Aanbod!D140, "Gvg-A"),Berekening!B125,IF(EXACT(Aanbod!D140, "Gvg-B"),Berekening!B125,0)))),0)," ")</f>
        <v xml:space="preserve"> </v>
      </c>
      <c r="BT125" s="31" t="str">
        <f>IF(Aanbod!D140&gt;"",IF(EXACT(AK125,0),IF(EXACT(Aanbod!D140, "pB"),Aanbod!E140,IF(EXACT(Aanbod!D140, "Gvg"),Aanbod!E140,IF(EXACT(Aanbod!D140, "Gvg-A"),Aanbod!E140,IF(EXACT(Aanbod!D140, "Gvg-B"),Aanbod!E140,0)))),0)," ")</f>
        <v xml:space="preserve"> </v>
      </c>
      <c r="BU125" s="31" t="str">
        <f>IF(Aanbod!D140&gt;"",IF($BS$203&gt;0,$BR$1/$BS$203*BS125,0)," ")</f>
        <v xml:space="preserve"> </v>
      </c>
      <c r="BV125" s="29" t="str">
        <f>IF(Aanbod!D140&gt;"",IF(BT125&gt;0,BU125/BT125," ")," ")</f>
        <v xml:space="preserve"> </v>
      </c>
      <c r="BX125" s="34" t="str">
        <f>IF(Aanbod!D140&gt;"",AI125-AK125+BB125+BH125+BN125+BU125," ")</f>
        <v xml:space="preserve"> </v>
      </c>
      <c r="BY125" s="35" t="str">
        <f>IF(Aanbod!D140&gt;"",IF((BX125-AF125)&gt;0,0,(BX125-AF125))," ")</f>
        <v xml:space="preserve"> </v>
      </c>
      <c r="BZ125" s="35" t="str">
        <f>IF(Aanbod!D140&gt;"",IF((BX125-AF125)&gt;0,(BX125-AF125),0)," ")</f>
        <v xml:space="preserve"> </v>
      </c>
      <c r="CA125" s="35" t="str">
        <f>IF(Aanbod!D140&gt;"",IF(BZ125&gt;0,(Berekening!H125+BB125)/BX125*BZ125,0)," ")</f>
        <v xml:space="preserve"> </v>
      </c>
      <c r="CB125" s="35" t="str">
        <f>IF(Aanbod!D140&gt;"",IF(BZ125&gt;0,(Berekening!N125+BH125)/BX125*BZ125,0)," ")</f>
        <v xml:space="preserve"> </v>
      </c>
      <c r="CC125" s="35" t="str">
        <f>IF(Aanbod!D140&gt;"",IF(BZ125&gt;0,(Berekening!T125+BN125)/BX125*BZ125,0)," ")</f>
        <v xml:space="preserve"> </v>
      </c>
      <c r="CD125" s="33" t="str">
        <f>IF(Aanbod!D140&gt;"",IF(BZ125&gt;0,Berekening!AA125/BX125*BZ125,0)," ")</f>
        <v xml:space="preserve"> </v>
      </c>
      <c r="CE125" s="35"/>
      <c r="CM125" s="36"/>
      <c r="CN125" s="5"/>
      <c r="CO125" s="5" t="str">
        <f>IF(Aanbod!D140&gt;"",IF(EXACT(BZ125,0),IF(EXACT(AK125,0),IF(EXACT(AE125, "pA"),AH125,IF(EXACT(AE125, "Gvg-A"),AH125,IF(EXACT(AE125, "Gvg"),AH125,0))),0),0)," ")</f>
        <v xml:space="preserve"> </v>
      </c>
      <c r="CP125" s="5" t="str">
        <f>IF(Aanbod!D140&gt;"",IF(EXACT(BZ125,0),IF(EXACT(AK125,0),IF(EXACT(AE125, "pA"),AF125,IF(EXACT(AE125, "Gvg-A"),AF125,IF(EXACT(AE125, "Gvg"),AF125,0))),0),0)," ")</f>
        <v xml:space="preserve"> </v>
      </c>
      <c r="CQ125" s="5" t="str">
        <f>IF(Aanbod!D140&gt;"",IF($CO$203&gt;0,$CN$1/$CO$203*CO125,0)," ")</f>
        <v xml:space="preserve"> </v>
      </c>
      <c r="CR125" s="29" t="str">
        <f>IF(Aanbod!D140&gt;"",IF(CP125&gt;0,CQ125/CP125," ")," ")</f>
        <v xml:space="preserve"> </v>
      </c>
      <c r="CS125" s="5"/>
      <c r="CT125" s="5"/>
      <c r="CU125" s="5" t="str">
        <f>IF(Aanbod!D140&gt;"",IF(EXACT(BZ125,0),IF(EXACT(AK125,0),IF(EXACT(AE125, "pB"),AH125,IF(EXACT(AE125, "Gvg-B"),AH125,IF(EXACT(AE125, "Gvg"),AH125,0))),0),0)," ")</f>
        <v xml:space="preserve"> </v>
      </c>
      <c r="CV125" s="5" t="str">
        <f>IF(Aanbod!D140&gt;"",IF(EXACT(BZ125,0),IF(EXACT(AK125,0),IF(EXACT(AE125, "pB"),AF125,IF(EXACT(AE125, "Gvg-B"),AF125,IF(EXACT(AE125, "Gvg"),AF125,0))),0),0)," ")</f>
        <v xml:space="preserve"> </v>
      </c>
      <c r="CW125" s="9" t="str">
        <f>IF(Aanbod!D140&gt;"",IF($CU$203&gt;0,$CT$1/$CU$203*CU125,0)," ")</f>
        <v xml:space="preserve"> </v>
      </c>
      <c r="CX125" s="10" t="str">
        <f>IF(Aanbod!D140&gt;"",IF(CV125&gt;0,CW125/CV125," ")," ")</f>
        <v xml:space="preserve"> </v>
      </c>
      <c r="CY125" s="26"/>
      <c r="CZ125" s="30"/>
      <c r="DA125" s="31" t="str">
        <f>IF(Aanbod!D140&gt;"",IF(EXACT(BZ125,0),IF(EXACT(AK125,0),IF(EXACT(AE125, "pA"),AH125,IF(EXACT(AE125, "Gvg"),AH125,IF(EXACT(AE125, "Gvg-A"),AH125,IF(EXACT(AE125, "Gvg-B"),AH125,0)))),0),0)," ")</f>
        <v xml:space="preserve"> </v>
      </c>
      <c r="DB125" s="31" t="str">
        <f>IF(Aanbod!D140&gt;"",IF(EXACT(BZ125,0),IF(EXACT(AK125,0),IF(EXACT(AE125, "pA"),AF125,IF(EXACT(AE125, "Gvg"),AF125,IF(EXACT(AE125, "Gvg-A"),AF125,IF(EXACT(AE125, "Gvg-B"),AF125,0)))),0),0)," ")</f>
        <v xml:space="preserve"> </v>
      </c>
      <c r="DC125" s="31" t="str">
        <f>IF(Aanbod!D140&gt;"",IF($DA$203&gt;0,$CZ$1/$DA$203*DA125,0)," ")</f>
        <v xml:space="preserve"> </v>
      </c>
      <c r="DD125" s="29" t="str">
        <f>IF(Aanbod!D140&gt;"",IF(DB125&gt;0,DC125/DB125," ")," ")</f>
        <v xml:space="preserve"> </v>
      </c>
      <c r="DF125" s="26"/>
      <c r="DG125" s="30"/>
      <c r="DH125" s="31" t="str">
        <f>IF(Aanbod!D140&gt;"",IF(EXACT(BZ125,0),IF(EXACT(AK125,0),IF(EXACT(AE125, "pB"),AH125,IF(EXACT(AE125, "Gvg"),AH125,IF(EXACT(AE125, "Gvg-A"),AH125,IF(EXACT(AE125, "Gvg-B"),AH125,0)))),0),0)," ")</f>
        <v xml:space="preserve"> </v>
      </c>
      <c r="DI125" s="31" t="str">
        <f>IF(Aanbod!D140&gt;"",IF(EXACT(BZ125,0),IF(EXACT(AK125,0),IF(EXACT(AE125, "pB"),AF125,IF(EXACT(AE125, "Gvg"),AF125,IF(EXACT(AE125, "Gvg-A"),AF125,IF(EXACT(AE125, "Gvg-B"),AF125,0)))),0),0)," ")</f>
        <v xml:space="preserve"> </v>
      </c>
      <c r="DJ125" s="31" t="str">
        <f>IF(Aanbod!D140&gt;"",IF($DH$203&gt;0,$DG$1/$DH$203*DH125,0)," ")</f>
        <v xml:space="preserve"> </v>
      </c>
      <c r="DK125" s="29" t="str">
        <f>IF(Aanbod!D140&gt;"",IF(DI125&gt;0,DJ125/DI125," ")," ")</f>
        <v xml:space="preserve"> </v>
      </c>
      <c r="DM125" s="37" t="str">
        <f>IF(Aanbod!D140&gt;"",BX125-BZ125+CQ125+CW125+DC125+DJ125," ")</f>
        <v xml:space="preserve"> </v>
      </c>
      <c r="DN125" s="35" t="str">
        <f>IF(Aanbod!D140&gt;"",IF((DM125-AF125)&gt;0,(DM125-AF125),0)," ")</f>
        <v xml:space="preserve"> </v>
      </c>
      <c r="DO125" s="35" t="str">
        <f>IF(Aanbod!D140&gt;"",IF(DN125&gt;0,(Berekening!H125+BB125+CQ125)/DM125*DN125,0)," ")</f>
        <v xml:space="preserve"> </v>
      </c>
      <c r="DP125" s="35" t="str">
        <f>IF(Aanbod!D140&gt;"",IF(DN125&gt;0,(Berekening!N125+BH125+CW125)/DM125*DN125,0)," ")</f>
        <v xml:space="preserve"> </v>
      </c>
      <c r="DQ125" s="35" t="str">
        <f>IF(Aanbod!D140&gt;"",IF(DN125&gt;0,(Berekening!T125+BN125+DC125)/DM125*DN125,0)," ")</f>
        <v xml:space="preserve"> </v>
      </c>
      <c r="DR125" s="33" t="str">
        <f>IF(Aanbod!D140&gt;"",IF(DN125&gt;0,(Berekening!AA125+BU125+DJ125)/DM125*DN125,0)," ")</f>
        <v xml:space="preserve"> </v>
      </c>
      <c r="DS125" s="35"/>
      <c r="DT125" s="38" t="str">
        <f>IF(Aanbod!D140&gt;"",ROUND((DM125-DN125),2)," ")</f>
        <v xml:space="preserve"> </v>
      </c>
      <c r="DU125" s="38" t="str">
        <f>IF(Aanbod!D140&gt;"",IF(DT125=C125,0.01,DT125),"")</f>
        <v/>
      </c>
      <c r="DV125" s="39" t="str">
        <f>IF(Aanbod!D140&gt;"",RANK(DU125,$DU$2:$DU$201) + COUNTIF($DU$2:DU125,DU125) -1," ")</f>
        <v xml:space="preserve"> </v>
      </c>
      <c r="DW125" s="35" t="str">
        <f>IF(Aanbod!D140&gt;"",IF($DV$203&lt;0,IF(DV125&lt;=ABS($DV$203),0.01,0),IF(DV125&lt;=ABS($DV$203),-0.01,0))," ")</f>
        <v xml:space="preserve"> </v>
      </c>
      <c r="DX125" s="35"/>
      <c r="DY125" s="28" t="str">
        <f>IF(Aanbod!D140&gt;"",DT125+DW125," ")</f>
        <v xml:space="preserve"> </v>
      </c>
    </row>
    <row r="126" spans="1:129" x14ac:dyDescent="0.25">
      <c r="A126" s="26" t="str">
        <f>Aanbod!A141</f>
        <v/>
      </c>
      <c r="B126" s="27" t="str">
        <f>IF(Aanbod!D141&gt;"",IF(EXACT(Aanbod!F141, "Preferent"),Aanbod!E141*2,IF(EXACT(Aanbod!F141, "Concurrent"),Aanbod!E141,0))," ")</f>
        <v xml:space="preserve"> </v>
      </c>
      <c r="C126" s="28" t="str">
        <f>IF(Aanbod!E141&gt;0,Aanbod!E141," ")</f>
        <v xml:space="preserve"> </v>
      </c>
      <c r="D126" s="5"/>
      <c r="E126" s="5"/>
      <c r="F126" s="5" t="str">
        <f>IF(Aanbod!D141&gt;"",IF(EXACT(Aanbod!D141, "pA"),Berekening!B126,IF(EXACT(Aanbod!D141, "Gvg-A"),Berekening!B126,IF(EXACT(Aanbod!D141, "Gvg"),Berekening!B126,0)))," ")</f>
        <v xml:space="preserve"> </v>
      </c>
      <c r="G126" s="5" t="str">
        <f>IF(Aanbod!D141&gt;"",IF(EXACT(Aanbod!D141, "pA"),Aanbod!E141,IF(EXACT(Aanbod!D141, "Gvg-A"),Aanbod!E141,IF(EXACT(Aanbod!D141, "Gvg"),Aanbod!E141,0)))," ")</f>
        <v xml:space="preserve"> </v>
      </c>
      <c r="H126" s="5" t="str">
        <f>IF(Aanbod!D141&gt;"",IF($F$203&gt;0,$E$1/$F$203*F126,0)," ")</f>
        <v xml:space="preserve"> </v>
      </c>
      <c r="I126" s="29" t="str">
        <f>IF(Aanbod!D141&gt;"",IF(G126&gt;0,H126/G126," ")," ")</f>
        <v xml:space="preserve"> </v>
      </c>
      <c r="J126" s="5"/>
      <c r="K126" s="5"/>
      <c r="L126" s="5" t="str">
        <f>IF(Aanbod!D141&gt;"",IF(EXACT(Aanbod!D141, "pB"),Berekening!B126,IF(EXACT(Aanbod!D141, "Gvg-B"),Berekening!B126,IF(EXACT(Aanbod!D141, "Gvg"),Berekening!B126,0)))," ")</f>
        <v xml:space="preserve"> </v>
      </c>
      <c r="M126" s="5" t="str">
        <f>IF(Aanbod!D141&gt;"",IF(EXACT(Aanbod!D141, "pB"),Aanbod!E141,IF(EXACT(Aanbod!D141, "Gvg-B"),Aanbod!E141,IF(EXACT(Aanbod!D141, "Gvg"),Aanbod!E141,0)))," ")</f>
        <v xml:space="preserve"> </v>
      </c>
      <c r="N126" s="9" t="str">
        <f>IF(Aanbod!D141&gt;"",IF($L$203&gt;0,$K$1/$L$203*L126,0)," ")</f>
        <v xml:space="preserve"> </v>
      </c>
      <c r="O126" s="10" t="str">
        <f>IF(Aanbod!D141&gt;"",IF(M126&gt;0,N126/M126," ")," ")</f>
        <v xml:space="preserve"> </v>
      </c>
      <c r="P126" s="26"/>
      <c r="Q126" s="30"/>
      <c r="R126" s="31" t="str">
        <f>IF(Aanbod!D141&gt;"",IF(EXACT(Aanbod!D141, "pA"),Berekening!B126,IF(EXACT(Aanbod!D141, "Gvg"),Berekening!B126,IF(EXACT(Aanbod!D141, "Gvg-A"),Berekening!B126,IF(EXACT(Aanbod!D141, "Gvg-B"),Berekening!B126,0))))," ")</f>
        <v xml:space="preserve"> </v>
      </c>
      <c r="S126" s="31" t="str">
        <f>IF(Aanbod!D141&gt;"",IF(EXACT(Aanbod!D141, "pA"),Aanbod!E141,IF(EXACT(Aanbod!D141, "Gvg"),Aanbod!E141,IF(EXACT(Aanbod!D141, "Gvg-A"),Aanbod!E141,IF(EXACT(Aanbod!D141, "Gvg-B"),Aanbod!E141,0))))," ")</f>
        <v xml:space="preserve"> </v>
      </c>
      <c r="T126" s="31" t="str">
        <f>IF(Aanbod!D141&gt;"",IF($R$203&gt;0,$Q$1/$R$203*R126,0)," ")</f>
        <v xml:space="preserve"> </v>
      </c>
      <c r="U126" s="29" t="str">
        <f>IF(Aanbod!D141&gt;"",IF(S126&gt;0,T126/S126," ")," ")</f>
        <v xml:space="preserve"> </v>
      </c>
      <c r="W126" s="26"/>
      <c r="X126" s="30"/>
      <c r="Y126" s="31" t="str">
        <f>IF(Aanbod!D141&gt;"",IF(EXACT(Aanbod!D141, "pB"),Berekening!B126,IF(EXACT(Aanbod!D141, "Gvg"),Berekening!B126,IF(EXACT(Aanbod!D141, "Gvg-A"),Berekening!B126,IF(EXACT(Aanbod!D141, "Gvg-B"),Berekening!B126,0))))," ")</f>
        <v xml:space="preserve"> </v>
      </c>
      <c r="Z126" s="31" t="str">
        <f>IF(Aanbod!D141&gt;"",IF(EXACT(Aanbod!D141, "pB"),Aanbod!E141,IF(EXACT(Aanbod!D141, "Gvg"),Aanbod!E141,IF(EXACT(Aanbod!D141, "Gvg-A"),Aanbod!E141,IF(EXACT(Aanbod!D141, "Gvg-B"),Aanbod!E141,0))))," ")</f>
        <v xml:space="preserve"> </v>
      </c>
      <c r="AA126" s="31" t="str">
        <f>IF(Aanbod!D141&gt;"",IF($Y$203&gt;0,$X$1/$Y$203*Y126,0)," ")</f>
        <v xml:space="preserve"> </v>
      </c>
      <c r="AB126" s="29" t="str">
        <f>IF(Aanbod!D141&gt;"",IF(Z126&gt;0,AA126/Z126," ")," ")</f>
        <v xml:space="preserve"> </v>
      </c>
      <c r="AC126" s="32"/>
      <c r="AD126" s="26" t="str">
        <f>IF(Aanbod!D141&gt;"",ROW(AE126)-1," ")</f>
        <v xml:space="preserve"> </v>
      </c>
      <c r="AE126" t="str">
        <f>IF(Aanbod!D141&gt;"",Aanbod!D141," ")</f>
        <v xml:space="preserve"> </v>
      </c>
      <c r="AF126" s="9" t="str">
        <f>IF(Aanbod!D141&gt;"",Aanbod!E141," ")</f>
        <v xml:space="preserve"> </v>
      </c>
      <c r="AG126" t="str">
        <f>IF(Aanbod!D141&gt;"",Aanbod!F141," ")</f>
        <v xml:space="preserve"> </v>
      </c>
      <c r="AH126" s="33" t="str">
        <f>IF(Aanbod!D141&gt;"",Berekening!B126," ")</f>
        <v xml:space="preserve"> </v>
      </c>
      <c r="AI126" s="34" t="str">
        <f>IF(Aanbod!D141&gt;"",Berekening!H126+Berekening!N126+Berekening!T126+Berekening!AA126," ")</f>
        <v xml:space="preserve"> </v>
      </c>
      <c r="AJ126" s="35" t="str">
        <f>IF(Aanbod!D141&gt;"",IF((AI126-AF126)&gt;0,0,(AI126-AF126))," ")</f>
        <v xml:space="preserve"> </v>
      </c>
      <c r="AK126" s="35" t="str">
        <f>IF(Aanbod!D141&gt;"",IF((AI126-AF126)&gt;0,(AI126-AF126),0)," ")</f>
        <v xml:space="preserve"> </v>
      </c>
      <c r="AL126" s="35" t="str">
        <f>IF(Aanbod!D141&gt;"",IF(AK126&gt;0,Berekening!H126/AI126*AK126,0)," ")</f>
        <v xml:space="preserve"> </v>
      </c>
      <c r="AM126" s="35" t="str">
        <f>IF(Aanbod!D141&gt;"",IF(AK126&gt;0,Berekening!N126/AI126*AK126,0)," ")</f>
        <v xml:space="preserve"> </v>
      </c>
      <c r="AN126" s="35" t="str">
        <f>IF(Aanbod!D141&gt;"",IF(AK126&gt;0,Berekening!T126/AI126*AK126,0)," ")</f>
        <v xml:space="preserve"> </v>
      </c>
      <c r="AO126" s="33" t="str">
        <f>IF(Aanbod!D141&gt;"",IF(AK126&gt;0,Berekening!AA126/AI126*AK126,0)," ")</f>
        <v xml:space="preserve"> </v>
      </c>
      <c r="AX126" s="36"/>
      <c r="AY126" s="5"/>
      <c r="AZ126" s="5" t="str">
        <f>IF(Aanbod!D141&gt;"",IF(EXACT(AK126,0),IF(EXACT(Aanbod!D141, "pA"),Berekening!B126,IF(EXACT(Aanbod!D141, "Gvg-A"),Berekening!B126,IF(EXACT(Aanbod!D141, "Gvg"),Berekening!B126,0))),0)," ")</f>
        <v xml:space="preserve"> </v>
      </c>
      <c r="BA126" s="5" t="str">
        <f>IF(Aanbod!D141&gt;"",IF(EXACT(AK126,0),IF(EXACT(Aanbod!D141, "pA"),Aanbod!E141,IF(EXACT(Aanbod!D141, "Gvg-A"),Aanbod!E141,IF(EXACT(Aanbod!D141, "Gvg"),Aanbod!E141,0))),0)," ")</f>
        <v xml:space="preserve"> </v>
      </c>
      <c r="BB126" s="5" t="str">
        <f>IF(Aanbod!D141&gt;"",IF($AZ$203&gt;0,$AY$1/$AZ$203*AZ126,0)," ")</f>
        <v xml:space="preserve"> </v>
      </c>
      <c r="BC126" s="29" t="str">
        <f>IF(Aanbod!D141&gt;"",IF(BA126&gt;0,BB126/BA126," ")," ")</f>
        <v xml:space="preserve"> </v>
      </c>
      <c r="BD126" s="5"/>
      <c r="BE126" s="5"/>
      <c r="BF126" s="5" t="str">
        <f>IF(Aanbod!D141&gt;"",IF(EXACT(AK126,0),IF(EXACT(Aanbod!D141, "pB"),Berekening!B126,IF(EXACT(Aanbod!D141, "Gvg-B"),Berekening!B126,IF(EXACT(Aanbod!D141, "Gvg"),Berekening!B126,0))),0)," ")</f>
        <v xml:space="preserve"> </v>
      </c>
      <c r="BG126" s="5" t="str">
        <f>IF(Aanbod!D141&gt;"",IF(EXACT(AK126,0),IF(EXACT(Aanbod!D141, "pB"),Aanbod!E141,IF(EXACT(Aanbod!D141, "Gvg-B"),Aanbod!E141,IF(EXACT(Aanbod!D141, "Gvg"),Aanbod!E141,0))),0)," ")</f>
        <v xml:space="preserve"> </v>
      </c>
      <c r="BH126" s="9" t="str">
        <f>IF(Aanbod!D141&gt;"",IF($BF$203&gt;0,$BE$1/$BF$203*BF126,0)," ")</f>
        <v xml:space="preserve"> </v>
      </c>
      <c r="BI126" s="10" t="str">
        <f>IF(Aanbod!D141&gt;"",IF(BG126&gt;0,BH126/BG126," ")," ")</f>
        <v xml:space="preserve"> </v>
      </c>
      <c r="BJ126" s="26"/>
      <c r="BK126" s="30"/>
      <c r="BL126" s="31" t="str">
        <f>IF(Aanbod!D141&gt;"",IF(EXACT(AK126,0),IF(EXACT(Aanbod!D141, "pA"),Berekening!B126,IF(EXACT(Aanbod!D141, "Gvg"),Berekening!B126,IF(EXACT(Aanbod!D141, "Gvg-A"),Berekening!B126,IF(EXACT(Aanbod!D141, "Gvg-B"),Berekening!B126,0)))),0)," ")</f>
        <v xml:space="preserve"> </v>
      </c>
      <c r="BM126" s="31" t="str">
        <f>IF(Aanbod!D141&gt;"",IF(EXACT(AK126,0),IF(EXACT(Aanbod!D141, "pA"),Aanbod!E141,IF(EXACT(Aanbod!D141, "Gvg"),Aanbod!E141,IF(EXACT(Aanbod!D141, "Gvg-A"),Aanbod!E141,IF(EXACT(Aanbod!D141, "Gvg-B"),Aanbod!E141,0)))),0)," ")</f>
        <v xml:space="preserve"> </v>
      </c>
      <c r="BN126" s="31" t="str">
        <f>IF(Aanbod!D141&gt;"",IF($BL$203&gt;0,$BK$1/$BL$203*BL126,0)," ")</f>
        <v xml:space="preserve"> </v>
      </c>
      <c r="BO126" s="29" t="str">
        <f>IF(Aanbod!D141&gt;"",IF(BM126&gt;0,BN126/BM126," ")," ")</f>
        <v xml:space="preserve"> </v>
      </c>
      <c r="BQ126" s="26"/>
      <c r="BR126" s="30"/>
      <c r="BS126" s="31" t="str">
        <f>IF(Aanbod!D141&gt;"",IF(EXACT(AK126,0),IF(EXACT(Aanbod!D141, "pB"),Berekening!B126,IF(EXACT(Aanbod!D141, "Gvg"),Berekening!B126,IF(EXACT(Aanbod!D141, "Gvg-A"),Berekening!B126,IF(EXACT(Aanbod!D141, "Gvg-B"),Berekening!B126,0)))),0)," ")</f>
        <v xml:space="preserve"> </v>
      </c>
      <c r="BT126" s="31" t="str">
        <f>IF(Aanbod!D141&gt;"",IF(EXACT(AK126,0),IF(EXACT(Aanbod!D141, "pB"),Aanbod!E141,IF(EXACT(Aanbod!D141, "Gvg"),Aanbod!E141,IF(EXACT(Aanbod!D141, "Gvg-A"),Aanbod!E141,IF(EXACT(Aanbod!D141, "Gvg-B"),Aanbod!E141,0)))),0)," ")</f>
        <v xml:space="preserve"> </v>
      </c>
      <c r="BU126" s="31" t="str">
        <f>IF(Aanbod!D141&gt;"",IF($BS$203&gt;0,$BR$1/$BS$203*BS126,0)," ")</f>
        <v xml:space="preserve"> </v>
      </c>
      <c r="BV126" s="29" t="str">
        <f>IF(Aanbod!D141&gt;"",IF(BT126&gt;0,BU126/BT126," ")," ")</f>
        <v xml:space="preserve"> </v>
      </c>
      <c r="BX126" s="34" t="str">
        <f>IF(Aanbod!D141&gt;"",AI126-AK126+BB126+BH126+BN126+BU126," ")</f>
        <v xml:space="preserve"> </v>
      </c>
      <c r="BY126" s="35" t="str">
        <f>IF(Aanbod!D141&gt;"",IF((BX126-AF126)&gt;0,0,(BX126-AF126))," ")</f>
        <v xml:space="preserve"> </v>
      </c>
      <c r="BZ126" s="35" t="str">
        <f>IF(Aanbod!D141&gt;"",IF((BX126-AF126)&gt;0,(BX126-AF126),0)," ")</f>
        <v xml:space="preserve"> </v>
      </c>
      <c r="CA126" s="35" t="str">
        <f>IF(Aanbod!D141&gt;"",IF(BZ126&gt;0,(Berekening!H126+BB126)/BX126*BZ126,0)," ")</f>
        <v xml:space="preserve"> </v>
      </c>
      <c r="CB126" s="35" t="str">
        <f>IF(Aanbod!D141&gt;"",IF(BZ126&gt;0,(Berekening!N126+BH126)/BX126*BZ126,0)," ")</f>
        <v xml:space="preserve"> </v>
      </c>
      <c r="CC126" s="35" t="str">
        <f>IF(Aanbod!D141&gt;"",IF(BZ126&gt;0,(Berekening!T126+BN126)/BX126*BZ126,0)," ")</f>
        <v xml:space="preserve"> </v>
      </c>
      <c r="CD126" s="33" t="str">
        <f>IF(Aanbod!D141&gt;"",IF(BZ126&gt;0,Berekening!AA126/BX126*BZ126,0)," ")</f>
        <v xml:space="preserve"> </v>
      </c>
      <c r="CE126" s="35"/>
      <c r="CM126" s="36"/>
      <c r="CN126" s="5"/>
      <c r="CO126" s="5" t="str">
        <f>IF(Aanbod!D141&gt;"",IF(EXACT(BZ126,0),IF(EXACT(AK126,0),IF(EXACT(AE126, "pA"),AH126,IF(EXACT(AE126, "Gvg-A"),AH126,IF(EXACT(AE126, "Gvg"),AH126,0))),0),0)," ")</f>
        <v xml:space="preserve"> </v>
      </c>
      <c r="CP126" s="5" t="str">
        <f>IF(Aanbod!D141&gt;"",IF(EXACT(BZ126,0),IF(EXACT(AK126,0),IF(EXACT(AE126, "pA"),AF126,IF(EXACT(AE126, "Gvg-A"),AF126,IF(EXACT(AE126, "Gvg"),AF126,0))),0),0)," ")</f>
        <v xml:space="preserve"> </v>
      </c>
      <c r="CQ126" s="5" t="str">
        <f>IF(Aanbod!D141&gt;"",IF($CO$203&gt;0,$CN$1/$CO$203*CO126,0)," ")</f>
        <v xml:space="preserve"> </v>
      </c>
      <c r="CR126" s="29" t="str">
        <f>IF(Aanbod!D141&gt;"",IF(CP126&gt;0,CQ126/CP126," ")," ")</f>
        <v xml:space="preserve"> </v>
      </c>
      <c r="CS126" s="5"/>
      <c r="CT126" s="5"/>
      <c r="CU126" s="5" t="str">
        <f>IF(Aanbod!D141&gt;"",IF(EXACT(BZ126,0),IF(EXACT(AK126,0),IF(EXACT(AE126, "pB"),AH126,IF(EXACT(AE126, "Gvg-B"),AH126,IF(EXACT(AE126, "Gvg"),AH126,0))),0),0)," ")</f>
        <v xml:space="preserve"> </v>
      </c>
      <c r="CV126" s="5" t="str">
        <f>IF(Aanbod!D141&gt;"",IF(EXACT(BZ126,0),IF(EXACT(AK126,0),IF(EXACT(AE126, "pB"),AF126,IF(EXACT(AE126, "Gvg-B"),AF126,IF(EXACT(AE126, "Gvg"),AF126,0))),0),0)," ")</f>
        <v xml:space="preserve"> </v>
      </c>
      <c r="CW126" s="9" t="str">
        <f>IF(Aanbod!D141&gt;"",IF($CU$203&gt;0,$CT$1/$CU$203*CU126,0)," ")</f>
        <v xml:space="preserve"> </v>
      </c>
      <c r="CX126" s="10" t="str">
        <f>IF(Aanbod!D141&gt;"",IF(CV126&gt;0,CW126/CV126," ")," ")</f>
        <v xml:space="preserve"> </v>
      </c>
      <c r="CY126" s="26"/>
      <c r="CZ126" s="30"/>
      <c r="DA126" s="31" t="str">
        <f>IF(Aanbod!D141&gt;"",IF(EXACT(BZ126,0),IF(EXACT(AK126,0),IF(EXACT(AE126, "pA"),AH126,IF(EXACT(AE126, "Gvg"),AH126,IF(EXACT(AE126, "Gvg-A"),AH126,IF(EXACT(AE126, "Gvg-B"),AH126,0)))),0),0)," ")</f>
        <v xml:space="preserve"> </v>
      </c>
      <c r="DB126" s="31" t="str">
        <f>IF(Aanbod!D141&gt;"",IF(EXACT(BZ126,0),IF(EXACT(AK126,0),IF(EXACT(AE126, "pA"),AF126,IF(EXACT(AE126, "Gvg"),AF126,IF(EXACT(AE126, "Gvg-A"),AF126,IF(EXACT(AE126, "Gvg-B"),AF126,0)))),0),0)," ")</f>
        <v xml:space="preserve"> </v>
      </c>
      <c r="DC126" s="31" t="str">
        <f>IF(Aanbod!D141&gt;"",IF($DA$203&gt;0,$CZ$1/$DA$203*DA126,0)," ")</f>
        <v xml:space="preserve"> </v>
      </c>
      <c r="DD126" s="29" t="str">
        <f>IF(Aanbod!D141&gt;"",IF(DB126&gt;0,DC126/DB126," ")," ")</f>
        <v xml:space="preserve"> </v>
      </c>
      <c r="DF126" s="26"/>
      <c r="DG126" s="30"/>
      <c r="DH126" s="31" t="str">
        <f>IF(Aanbod!D141&gt;"",IF(EXACT(BZ126,0),IF(EXACT(AK126,0),IF(EXACT(AE126, "pB"),AH126,IF(EXACT(AE126, "Gvg"),AH126,IF(EXACT(AE126, "Gvg-A"),AH126,IF(EXACT(AE126, "Gvg-B"),AH126,0)))),0),0)," ")</f>
        <v xml:space="preserve"> </v>
      </c>
      <c r="DI126" s="31" t="str">
        <f>IF(Aanbod!D141&gt;"",IF(EXACT(BZ126,0),IF(EXACT(AK126,0),IF(EXACT(AE126, "pB"),AF126,IF(EXACT(AE126, "Gvg"),AF126,IF(EXACT(AE126, "Gvg-A"),AF126,IF(EXACT(AE126, "Gvg-B"),AF126,0)))),0),0)," ")</f>
        <v xml:space="preserve"> </v>
      </c>
      <c r="DJ126" s="31" t="str">
        <f>IF(Aanbod!D141&gt;"",IF($DH$203&gt;0,$DG$1/$DH$203*DH126,0)," ")</f>
        <v xml:space="preserve"> </v>
      </c>
      <c r="DK126" s="29" t="str">
        <f>IF(Aanbod!D141&gt;"",IF(DI126&gt;0,DJ126/DI126," ")," ")</f>
        <v xml:space="preserve"> </v>
      </c>
      <c r="DM126" s="37" t="str">
        <f>IF(Aanbod!D141&gt;"",BX126-BZ126+CQ126+CW126+DC126+DJ126," ")</f>
        <v xml:space="preserve"> </v>
      </c>
      <c r="DN126" s="35" t="str">
        <f>IF(Aanbod!D141&gt;"",IF((DM126-AF126)&gt;0,(DM126-AF126),0)," ")</f>
        <v xml:space="preserve"> </v>
      </c>
      <c r="DO126" s="35" t="str">
        <f>IF(Aanbod!D141&gt;"",IF(DN126&gt;0,(Berekening!H126+BB126+CQ126)/DM126*DN126,0)," ")</f>
        <v xml:space="preserve"> </v>
      </c>
      <c r="DP126" s="35" t="str">
        <f>IF(Aanbod!D141&gt;"",IF(DN126&gt;0,(Berekening!N126+BH126+CW126)/DM126*DN126,0)," ")</f>
        <v xml:space="preserve"> </v>
      </c>
      <c r="DQ126" s="35" t="str">
        <f>IF(Aanbod!D141&gt;"",IF(DN126&gt;0,(Berekening!T126+BN126+DC126)/DM126*DN126,0)," ")</f>
        <v xml:space="preserve"> </v>
      </c>
      <c r="DR126" s="33" t="str">
        <f>IF(Aanbod!D141&gt;"",IF(DN126&gt;0,(Berekening!AA126+BU126+DJ126)/DM126*DN126,0)," ")</f>
        <v xml:space="preserve"> </v>
      </c>
      <c r="DS126" s="35"/>
      <c r="DT126" s="38" t="str">
        <f>IF(Aanbod!D141&gt;"",ROUND((DM126-DN126),2)," ")</f>
        <v xml:space="preserve"> </v>
      </c>
      <c r="DU126" s="38" t="str">
        <f>IF(Aanbod!D141&gt;"",IF(DT126=C126,0.01,DT126),"")</f>
        <v/>
      </c>
      <c r="DV126" s="39" t="str">
        <f>IF(Aanbod!D141&gt;"",RANK(DU126,$DU$2:$DU$201) + COUNTIF($DU$2:DU126,DU126) -1," ")</f>
        <v xml:space="preserve"> </v>
      </c>
      <c r="DW126" s="35" t="str">
        <f>IF(Aanbod!D141&gt;"",IF($DV$203&lt;0,IF(DV126&lt;=ABS($DV$203),0.01,0),IF(DV126&lt;=ABS($DV$203),-0.01,0))," ")</f>
        <v xml:space="preserve"> </v>
      </c>
      <c r="DX126" s="35"/>
      <c r="DY126" s="28" t="str">
        <f>IF(Aanbod!D141&gt;"",DT126+DW126," ")</f>
        <v xml:space="preserve"> </v>
      </c>
    </row>
    <row r="127" spans="1:129" x14ac:dyDescent="0.25">
      <c r="A127" s="26" t="str">
        <f>Aanbod!A142</f>
        <v/>
      </c>
      <c r="B127" s="27" t="str">
        <f>IF(Aanbod!D142&gt;"",IF(EXACT(Aanbod!F142, "Preferent"),Aanbod!E142*2,IF(EXACT(Aanbod!F142, "Concurrent"),Aanbod!E142,0))," ")</f>
        <v xml:space="preserve"> </v>
      </c>
      <c r="C127" s="28" t="str">
        <f>IF(Aanbod!E142&gt;0,Aanbod!E142," ")</f>
        <v xml:space="preserve"> </v>
      </c>
      <c r="D127" s="5"/>
      <c r="E127" s="5"/>
      <c r="F127" s="5" t="str">
        <f>IF(Aanbod!D142&gt;"",IF(EXACT(Aanbod!D142, "pA"),Berekening!B127,IF(EXACT(Aanbod!D142, "Gvg-A"),Berekening!B127,IF(EXACT(Aanbod!D142, "Gvg"),Berekening!B127,0)))," ")</f>
        <v xml:space="preserve"> </v>
      </c>
      <c r="G127" s="5" t="str">
        <f>IF(Aanbod!D142&gt;"",IF(EXACT(Aanbod!D142, "pA"),Aanbod!E142,IF(EXACT(Aanbod!D142, "Gvg-A"),Aanbod!E142,IF(EXACT(Aanbod!D142, "Gvg"),Aanbod!E142,0)))," ")</f>
        <v xml:space="preserve"> </v>
      </c>
      <c r="H127" s="5" t="str">
        <f>IF(Aanbod!D142&gt;"",IF($F$203&gt;0,$E$1/$F$203*F127,0)," ")</f>
        <v xml:space="preserve"> </v>
      </c>
      <c r="I127" s="29" t="str">
        <f>IF(Aanbod!D142&gt;"",IF(G127&gt;0,H127/G127," ")," ")</f>
        <v xml:space="preserve"> </v>
      </c>
      <c r="J127" s="5"/>
      <c r="K127" s="5"/>
      <c r="L127" s="5" t="str">
        <f>IF(Aanbod!D142&gt;"",IF(EXACT(Aanbod!D142, "pB"),Berekening!B127,IF(EXACT(Aanbod!D142, "Gvg-B"),Berekening!B127,IF(EXACT(Aanbod!D142, "Gvg"),Berekening!B127,0)))," ")</f>
        <v xml:space="preserve"> </v>
      </c>
      <c r="M127" s="5" t="str">
        <f>IF(Aanbod!D142&gt;"",IF(EXACT(Aanbod!D142, "pB"),Aanbod!E142,IF(EXACT(Aanbod!D142, "Gvg-B"),Aanbod!E142,IF(EXACT(Aanbod!D142, "Gvg"),Aanbod!E142,0)))," ")</f>
        <v xml:space="preserve"> </v>
      </c>
      <c r="N127" s="9" t="str">
        <f>IF(Aanbod!D142&gt;"",IF($L$203&gt;0,$K$1/$L$203*L127,0)," ")</f>
        <v xml:space="preserve"> </v>
      </c>
      <c r="O127" s="10" t="str">
        <f>IF(Aanbod!D142&gt;"",IF(M127&gt;0,N127/M127," ")," ")</f>
        <v xml:space="preserve"> </v>
      </c>
      <c r="P127" s="26"/>
      <c r="Q127" s="30"/>
      <c r="R127" s="31" t="str">
        <f>IF(Aanbod!D142&gt;"",IF(EXACT(Aanbod!D142, "pA"),Berekening!B127,IF(EXACT(Aanbod!D142, "Gvg"),Berekening!B127,IF(EXACT(Aanbod!D142, "Gvg-A"),Berekening!B127,IF(EXACT(Aanbod!D142, "Gvg-B"),Berekening!B127,0))))," ")</f>
        <v xml:space="preserve"> </v>
      </c>
      <c r="S127" s="31" t="str">
        <f>IF(Aanbod!D142&gt;"",IF(EXACT(Aanbod!D142, "pA"),Aanbod!E142,IF(EXACT(Aanbod!D142, "Gvg"),Aanbod!E142,IF(EXACT(Aanbod!D142, "Gvg-A"),Aanbod!E142,IF(EXACT(Aanbod!D142, "Gvg-B"),Aanbod!E142,0))))," ")</f>
        <v xml:space="preserve"> </v>
      </c>
      <c r="T127" s="31" t="str">
        <f>IF(Aanbod!D142&gt;"",IF($R$203&gt;0,$Q$1/$R$203*R127,0)," ")</f>
        <v xml:space="preserve"> </v>
      </c>
      <c r="U127" s="29" t="str">
        <f>IF(Aanbod!D142&gt;"",IF(S127&gt;0,T127/S127," ")," ")</f>
        <v xml:space="preserve"> </v>
      </c>
      <c r="W127" s="26"/>
      <c r="X127" s="30"/>
      <c r="Y127" s="31" t="str">
        <f>IF(Aanbod!D142&gt;"",IF(EXACT(Aanbod!D142, "pB"),Berekening!B127,IF(EXACT(Aanbod!D142, "Gvg"),Berekening!B127,IF(EXACT(Aanbod!D142, "Gvg-A"),Berekening!B127,IF(EXACT(Aanbod!D142, "Gvg-B"),Berekening!B127,0))))," ")</f>
        <v xml:space="preserve"> </v>
      </c>
      <c r="Z127" s="31" t="str">
        <f>IF(Aanbod!D142&gt;"",IF(EXACT(Aanbod!D142, "pB"),Aanbod!E142,IF(EXACT(Aanbod!D142, "Gvg"),Aanbod!E142,IF(EXACT(Aanbod!D142, "Gvg-A"),Aanbod!E142,IF(EXACT(Aanbod!D142, "Gvg-B"),Aanbod!E142,0))))," ")</f>
        <v xml:space="preserve"> </v>
      </c>
      <c r="AA127" s="31" t="str">
        <f>IF(Aanbod!D142&gt;"",IF($Y$203&gt;0,$X$1/$Y$203*Y127,0)," ")</f>
        <v xml:space="preserve"> </v>
      </c>
      <c r="AB127" s="29" t="str">
        <f>IF(Aanbod!D142&gt;"",IF(Z127&gt;0,AA127/Z127," ")," ")</f>
        <v xml:space="preserve"> </v>
      </c>
      <c r="AC127" s="32"/>
      <c r="AD127" s="26" t="str">
        <f>IF(Aanbod!D142&gt;"",ROW(AE127)-1," ")</f>
        <v xml:space="preserve"> </v>
      </c>
      <c r="AE127" t="str">
        <f>IF(Aanbod!D142&gt;"",Aanbod!D142," ")</f>
        <v xml:space="preserve"> </v>
      </c>
      <c r="AF127" s="9" t="str">
        <f>IF(Aanbod!D142&gt;"",Aanbod!E142," ")</f>
        <v xml:space="preserve"> </v>
      </c>
      <c r="AG127" t="str">
        <f>IF(Aanbod!D142&gt;"",Aanbod!F142," ")</f>
        <v xml:space="preserve"> </v>
      </c>
      <c r="AH127" s="33" t="str">
        <f>IF(Aanbod!D142&gt;"",Berekening!B127," ")</f>
        <v xml:space="preserve"> </v>
      </c>
      <c r="AI127" s="34" t="str">
        <f>IF(Aanbod!D142&gt;"",Berekening!H127+Berekening!N127+Berekening!T127+Berekening!AA127," ")</f>
        <v xml:space="preserve"> </v>
      </c>
      <c r="AJ127" s="35" t="str">
        <f>IF(Aanbod!D142&gt;"",IF((AI127-AF127)&gt;0,0,(AI127-AF127))," ")</f>
        <v xml:space="preserve"> </v>
      </c>
      <c r="AK127" s="35" t="str">
        <f>IF(Aanbod!D142&gt;"",IF((AI127-AF127)&gt;0,(AI127-AF127),0)," ")</f>
        <v xml:space="preserve"> </v>
      </c>
      <c r="AL127" s="35" t="str">
        <f>IF(Aanbod!D142&gt;"",IF(AK127&gt;0,Berekening!H127/AI127*AK127,0)," ")</f>
        <v xml:space="preserve"> </v>
      </c>
      <c r="AM127" s="35" t="str">
        <f>IF(Aanbod!D142&gt;"",IF(AK127&gt;0,Berekening!N127/AI127*AK127,0)," ")</f>
        <v xml:space="preserve"> </v>
      </c>
      <c r="AN127" s="35" t="str">
        <f>IF(Aanbod!D142&gt;"",IF(AK127&gt;0,Berekening!T127/AI127*AK127,0)," ")</f>
        <v xml:space="preserve"> </v>
      </c>
      <c r="AO127" s="33" t="str">
        <f>IF(Aanbod!D142&gt;"",IF(AK127&gt;0,Berekening!AA127/AI127*AK127,0)," ")</f>
        <v xml:space="preserve"> </v>
      </c>
      <c r="AX127" s="36"/>
      <c r="AY127" s="5"/>
      <c r="AZ127" s="5" t="str">
        <f>IF(Aanbod!D142&gt;"",IF(EXACT(AK127,0),IF(EXACT(Aanbod!D142, "pA"),Berekening!B127,IF(EXACT(Aanbod!D142, "Gvg-A"),Berekening!B127,IF(EXACT(Aanbod!D142, "Gvg"),Berekening!B127,0))),0)," ")</f>
        <v xml:space="preserve"> </v>
      </c>
      <c r="BA127" s="5" t="str">
        <f>IF(Aanbod!D142&gt;"",IF(EXACT(AK127,0),IF(EXACT(Aanbod!D142, "pA"),Aanbod!E142,IF(EXACT(Aanbod!D142, "Gvg-A"),Aanbod!E142,IF(EXACT(Aanbod!D142, "Gvg"),Aanbod!E142,0))),0)," ")</f>
        <v xml:space="preserve"> </v>
      </c>
      <c r="BB127" s="5" t="str">
        <f>IF(Aanbod!D142&gt;"",IF($AZ$203&gt;0,$AY$1/$AZ$203*AZ127,0)," ")</f>
        <v xml:space="preserve"> </v>
      </c>
      <c r="BC127" s="29" t="str">
        <f>IF(Aanbod!D142&gt;"",IF(BA127&gt;0,BB127/BA127," ")," ")</f>
        <v xml:space="preserve"> </v>
      </c>
      <c r="BD127" s="5"/>
      <c r="BE127" s="5"/>
      <c r="BF127" s="5" t="str">
        <f>IF(Aanbod!D142&gt;"",IF(EXACT(AK127,0),IF(EXACT(Aanbod!D142, "pB"),Berekening!B127,IF(EXACT(Aanbod!D142, "Gvg-B"),Berekening!B127,IF(EXACT(Aanbod!D142, "Gvg"),Berekening!B127,0))),0)," ")</f>
        <v xml:space="preserve"> </v>
      </c>
      <c r="BG127" s="5" t="str">
        <f>IF(Aanbod!D142&gt;"",IF(EXACT(AK127,0),IF(EXACT(Aanbod!D142, "pB"),Aanbod!E142,IF(EXACT(Aanbod!D142, "Gvg-B"),Aanbod!E142,IF(EXACT(Aanbod!D142, "Gvg"),Aanbod!E142,0))),0)," ")</f>
        <v xml:space="preserve"> </v>
      </c>
      <c r="BH127" s="9" t="str">
        <f>IF(Aanbod!D142&gt;"",IF($BF$203&gt;0,$BE$1/$BF$203*BF127,0)," ")</f>
        <v xml:space="preserve"> </v>
      </c>
      <c r="BI127" s="10" t="str">
        <f>IF(Aanbod!D142&gt;"",IF(BG127&gt;0,BH127/BG127," ")," ")</f>
        <v xml:space="preserve"> </v>
      </c>
      <c r="BJ127" s="26"/>
      <c r="BK127" s="30"/>
      <c r="BL127" s="31" t="str">
        <f>IF(Aanbod!D142&gt;"",IF(EXACT(AK127,0),IF(EXACT(Aanbod!D142, "pA"),Berekening!B127,IF(EXACT(Aanbod!D142, "Gvg"),Berekening!B127,IF(EXACT(Aanbod!D142, "Gvg-A"),Berekening!B127,IF(EXACT(Aanbod!D142, "Gvg-B"),Berekening!B127,0)))),0)," ")</f>
        <v xml:space="preserve"> </v>
      </c>
      <c r="BM127" s="31" t="str">
        <f>IF(Aanbod!D142&gt;"",IF(EXACT(AK127,0),IF(EXACT(Aanbod!D142, "pA"),Aanbod!E142,IF(EXACT(Aanbod!D142, "Gvg"),Aanbod!E142,IF(EXACT(Aanbod!D142, "Gvg-A"),Aanbod!E142,IF(EXACT(Aanbod!D142, "Gvg-B"),Aanbod!E142,0)))),0)," ")</f>
        <v xml:space="preserve"> </v>
      </c>
      <c r="BN127" s="31" t="str">
        <f>IF(Aanbod!D142&gt;"",IF($BL$203&gt;0,$BK$1/$BL$203*BL127,0)," ")</f>
        <v xml:space="preserve"> </v>
      </c>
      <c r="BO127" s="29" t="str">
        <f>IF(Aanbod!D142&gt;"",IF(BM127&gt;0,BN127/BM127," ")," ")</f>
        <v xml:space="preserve"> </v>
      </c>
      <c r="BQ127" s="26"/>
      <c r="BR127" s="30"/>
      <c r="BS127" s="31" t="str">
        <f>IF(Aanbod!D142&gt;"",IF(EXACT(AK127,0),IF(EXACT(Aanbod!D142, "pB"),Berekening!B127,IF(EXACT(Aanbod!D142, "Gvg"),Berekening!B127,IF(EXACT(Aanbod!D142, "Gvg-A"),Berekening!B127,IF(EXACT(Aanbod!D142, "Gvg-B"),Berekening!B127,0)))),0)," ")</f>
        <v xml:space="preserve"> </v>
      </c>
      <c r="BT127" s="31" t="str">
        <f>IF(Aanbod!D142&gt;"",IF(EXACT(AK127,0),IF(EXACT(Aanbod!D142, "pB"),Aanbod!E142,IF(EXACT(Aanbod!D142, "Gvg"),Aanbod!E142,IF(EXACT(Aanbod!D142, "Gvg-A"),Aanbod!E142,IF(EXACT(Aanbod!D142, "Gvg-B"),Aanbod!E142,0)))),0)," ")</f>
        <v xml:space="preserve"> </v>
      </c>
      <c r="BU127" s="31" t="str">
        <f>IF(Aanbod!D142&gt;"",IF($BS$203&gt;0,$BR$1/$BS$203*BS127,0)," ")</f>
        <v xml:space="preserve"> </v>
      </c>
      <c r="BV127" s="29" t="str">
        <f>IF(Aanbod!D142&gt;"",IF(BT127&gt;0,BU127/BT127," ")," ")</f>
        <v xml:space="preserve"> </v>
      </c>
      <c r="BX127" s="34" t="str">
        <f>IF(Aanbod!D142&gt;"",AI127-AK127+BB127+BH127+BN127+BU127," ")</f>
        <v xml:space="preserve"> </v>
      </c>
      <c r="BY127" s="35" t="str">
        <f>IF(Aanbod!D142&gt;"",IF((BX127-AF127)&gt;0,0,(BX127-AF127))," ")</f>
        <v xml:space="preserve"> </v>
      </c>
      <c r="BZ127" s="35" t="str">
        <f>IF(Aanbod!D142&gt;"",IF((BX127-AF127)&gt;0,(BX127-AF127),0)," ")</f>
        <v xml:space="preserve"> </v>
      </c>
      <c r="CA127" s="35" t="str">
        <f>IF(Aanbod!D142&gt;"",IF(BZ127&gt;0,(Berekening!H127+BB127)/BX127*BZ127,0)," ")</f>
        <v xml:space="preserve"> </v>
      </c>
      <c r="CB127" s="35" t="str">
        <f>IF(Aanbod!D142&gt;"",IF(BZ127&gt;0,(Berekening!N127+BH127)/BX127*BZ127,0)," ")</f>
        <v xml:space="preserve"> </v>
      </c>
      <c r="CC127" s="35" t="str">
        <f>IF(Aanbod!D142&gt;"",IF(BZ127&gt;0,(Berekening!T127+BN127)/BX127*BZ127,0)," ")</f>
        <v xml:space="preserve"> </v>
      </c>
      <c r="CD127" s="33" t="str">
        <f>IF(Aanbod!D142&gt;"",IF(BZ127&gt;0,Berekening!AA127/BX127*BZ127,0)," ")</f>
        <v xml:space="preserve"> </v>
      </c>
      <c r="CE127" s="35"/>
      <c r="CM127" s="36"/>
      <c r="CN127" s="5"/>
      <c r="CO127" s="5" t="str">
        <f>IF(Aanbod!D142&gt;"",IF(EXACT(BZ127,0),IF(EXACT(AK127,0),IF(EXACT(AE127, "pA"),AH127,IF(EXACT(AE127, "Gvg-A"),AH127,IF(EXACT(AE127, "Gvg"),AH127,0))),0),0)," ")</f>
        <v xml:space="preserve"> </v>
      </c>
      <c r="CP127" s="5" t="str">
        <f>IF(Aanbod!D142&gt;"",IF(EXACT(BZ127,0),IF(EXACT(AK127,0),IF(EXACT(AE127, "pA"),AF127,IF(EXACT(AE127, "Gvg-A"),AF127,IF(EXACT(AE127, "Gvg"),AF127,0))),0),0)," ")</f>
        <v xml:space="preserve"> </v>
      </c>
      <c r="CQ127" s="5" t="str">
        <f>IF(Aanbod!D142&gt;"",IF($CO$203&gt;0,$CN$1/$CO$203*CO127,0)," ")</f>
        <v xml:space="preserve"> </v>
      </c>
      <c r="CR127" s="29" t="str">
        <f>IF(Aanbod!D142&gt;"",IF(CP127&gt;0,CQ127/CP127," ")," ")</f>
        <v xml:space="preserve"> </v>
      </c>
      <c r="CS127" s="5"/>
      <c r="CT127" s="5"/>
      <c r="CU127" s="5" t="str">
        <f>IF(Aanbod!D142&gt;"",IF(EXACT(BZ127,0),IF(EXACT(AK127,0),IF(EXACT(AE127, "pB"),AH127,IF(EXACT(AE127, "Gvg-B"),AH127,IF(EXACT(AE127, "Gvg"),AH127,0))),0),0)," ")</f>
        <v xml:space="preserve"> </v>
      </c>
      <c r="CV127" s="5" t="str">
        <f>IF(Aanbod!D142&gt;"",IF(EXACT(BZ127,0),IF(EXACT(AK127,0),IF(EXACT(AE127, "pB"),AF127,IF(EXACT(AE127, "Gvg-B"),AF127,IF(EXACT(AE127, "Gvg"),AF127,0))),0),0)," ")</f>
        <v xml:space="preserve"> </v>
      </c>
      <c r="CW127" s="9" t="str">
        <f>IF(Aanbod!D142&gt;"",IF($CU$203&gt;0,$CT$1/$CU$203*CU127,0)," ")</f>
        <v xml:space="preserve"> </v>
      </c>
      <c r="CX127" s="10" t="str">
        <f>IF(Aanbod!D142&gt;"",IF(CV127&gt;0,CW127/CV127," ")," ")</f>
        <v xml:space="preserve"> </v>
      </c>
      <c r="CY127" s="26"/>
      <c r="CZ127" s="30"/>
      <c r="DA127" s="31" t="str">
        <f>IF(Aanbod!D142&gt;"",IF(EXACT(BZ127,0),IF(EXACT(AK127,0),IF(EXACT(AE127, "pA"),AH127,IF(EXACT(AE127, "Gvg"),AH127,IF(EXACT(AE127, "Gvg-A"),AH127,IF(EXACT(AE127, "Gvg-B"),AH127,0)))),0),0)," ")</f>
        <v xml:space="preserve"> </v>
      </c>
      <c r="DB127" s="31" t="str">
        <f>IF(Aanbod!D142&gt;"",IF(EXACT(BZ127,0),IF(EXACT(AK127,0),IF(EXACT(AE127, "pA"),AF127,IF(EXACT(AE127, "Gvg"),AF127,IF(EXACT(AE127, "Gvg-A"),AF127,IF(EXACT(AE127, "Gvg-B"),AF127,0)))),0),0)," ")</f>
        <v xml:space="preserve"> </v>
      </c>
      <c r="DC127" s="31" t="str">
        <f>IF(Aanbod!D142&gt;"",IF($DA$203&gt;0,$CZ$1/$DA$203*DA127,0)," ")</f>
        <v xml:space="preserve"> </v>
      </c>
      <c r="DD127" s="29" t="str">
        <f>IF(Aanbod!D142&gt;"",IF(DB127&gt;0,DC127/DB127," ")," ")</f>
        <v xml:space="preserve"> </v>
      </c>
      <c r="DF127" s="26"/>
      <c r="DG127" s="30"/>
      <c r="DH127" s="31" t="str">
        <f>IF(Aanbod!D142&gt;"",IF(EXACT(BZ127,0),IF(EXACT(AK127,0),IF(EXACT(AE127, "pB"),AH127,IF(EXACT(AE127, "Gvg"),AH127,IF(EXACT(AE127, "Gvg-A"),AH127,IF(EXACT(AE127, "Gvg-B"),AH127,0)))),0),0)," ")</f>
        <v xml:space="preserve"> </v>
      </c>
      <c r="DI127" s="31" t="str">
        <f>IF(Aanbod!D142&gt;"",IF(EXACT(BZ127,0),IF(EXACT(AK127,0),IF(EXACT(AE127, "pB"),AF127,IF(EXACT(AE127, "Gvg"),AF127,IF(EXACT(AE127, "Gvg-A"),AF127,IF(EXACT(AE127, "Gvg-B"),AF127,0)))),0),0)," ")</f>
        <v xml:space="preserve"> </v>
      </c>
      <c r="DJ127" s="31" t="str">
        <f>IF(Aanbod!D142&gt;"",IF($DH$203&gt;0,$DG$1/$DH$203*DH127,0)," ")</f>
        <v xml:space="preserve"> </v>
      </c>
      <c r="DK127" s="29" t="str">
        <f>IF(Aanbod!D142&gt;"",IF(DI127&gt;0,DJ127/DI127," ")," ")</f>
        <v xml:space="preserve"> </v>
      </c>
      <c r="DM127" s="37" t="str">
        <f>IF(Aanbod!D142&gt;"",BX127-BZ127+CQ127+CW127+DC127+DJ127," ")</f>
        <v xml:space="preserve"> </v>
      </c>
      <c r="DN127" s="35" t="str">
        <f>IF(Aanbod!D142&gt;"",IF((DM127-AF127)&gt;0,(DM127-AF127),0)," ")</f>
        <v xml:space="preserve"> </v>
      </c>
      <c r="DO127" s="35" t="str">
        <f>IF(Aanbod!D142&gt;"",IF(DN127&gt;0,(Berekening!H127+BB127+CQ127)/DM127*DN127,0)," ")</f>
        <v xml:space="preserve"> </v>
      </c>
      <c r="DP127" s="35" t="str">
        <f>IF(Aanbod!D142&gt;"",IF(DN127&gt;0,(Berekening!N127+BH127+CW127)/DM127*DN127,0)," ")</f>
        <v xml:space="preserve"> </v>
      </c>
      <c r="DQ127" s="35" t="str">
        <f>IF(Aanbod!D142&gt;"",IF(DN127&gt;0,(Berekening!T127+BN127+DC127)/DM127*DN127,0)," ")</f>
        <v xml:space="preserve"> </v>
      </c>
      <c r="DR127" s="33" t="str">
        <f>IF(Aanbod!D142&gt;"",IF(DN127&gt;0,(Berekening!AA127+BU127+DJ127)/DM127*DN127,0)," ")</f>
        <v xml:space="preserve"> </v>
      </c>
      <c r="DS127" s="35"/>
      <c r="DT127" s="38" t="str">
        <f>IF(Aanbod!D142&gt;"",ROUND((DM127-DN127),2)," ")</f>
        <v xml:space="preserve"> </v>
      </c>
      <c r="DU127" s="38" t="str">
        <f>IF(Aanbod!D142&gt;"",IF(DT127=C127,0.01,DT127),"")</f>
        <v/>
      </c>
      <c r="DV127" s="39" t="str">
        <f>IF(Aanbod!D142&gt;"",RANK(DU127,$DU$2:$DU$201) + COUNTIF($DU$2:DU127,DU127) -1," ")</f>
        <v xml:space="preserve"> </v>
      </c>
      <c r="DW127" s="35" t="str">
        <f>IF(Aanbod!D142&gt;"",IF($DV$203&lt;0,IF(DV127&lt;=ABS($DV$203),0.01,0),IF(DV127&lt;=ABS($DV$203),-0.01,0))," ")</f>
        <v xml:space="preserve"> </v>
      </c>
      <c r="DX127" s="35"/>
      <c r="DY127" s="28" t="str">
        <f>IF(Aanbod!D142&gt;"",DT127+DW127," ")</f>
        <v xml:space="preserve"> </v>
      </c>
    </row>
    <row r="128" spans="1:129" x14ac:dyDescent="0.25">
      <c r="A128" s="26" t="str">
        <f>Aanbod!A143</f>
        <v/>
      </c>
      <c r="B128" s="27" t="str">
        <f>IF(Aanbod!D143&gt;"",IF(EXACT(Aanbod!F143, "Preferent"),Aanbod!E143*2,IF(EXACT(Aanbod!F143, "Concurrent"),Aanbod!E143,0))," ")</f>
        <v xml:space="preserve"> </v>
      </c>
      <c r="C128" s="28" t="str">
        <f>IF(Aanbod!E143&gt;0,Aanbod!E143," ")</f>
        <v xml:space="preserve"> </v>
      </c>
      <c r="D128" s="5"/>
      <c r="E128" s="5"/>
      <c r="F128" s="5" t="str">
        <f>IF(Aanbod!D143&gt;"",IF(EXACT(Aanbod!D143, "pA"),Berekening!B128,IF(EXACT(Aanbod!D143, "Gvg-A"),Berekening!B128,IF(EXACT(Aanbod!D143, "Gvg"),Berekening!B128,0)))," ")</f>
        <v xml:space="preserve"> </v>
      </c>
      <c r="G128" s="5" t="str">
        <f>IF(Aanbod!D143&gt;"",IF(EXACT(Aanbod!D143, "pA"),Aanbod!E143,IF(EXACT(Aanbod!D143, "Gvg-A"),Aanbod!E143,IF(EXACT(Aanbod!D143, "Gvg"),Aanbod!E143,0)))," ")</f>
        <v xml:space="preserve"> </v>
      </c>
      <c r="H128" s="5" t="str">
        <f>IF(Aanbod!D143&gt;"",IF($F$203&gt;0,$E$1/$F$203*F128,0)," ")</f>
        <v xml:space="preserve"> </v>
      </c>
      <c r="I128" s="29" t="str">
        <f>IF(Aanbod!D143&gt;"",IF(G128&gt;0,H128/G128," ")," ")</f>
        <v xml:space="preserve"> </v>
      </c>
      <c r="J128" s="5"/>
      <c r="K128" s="5"/>
      <c r="L128" s="5" t="str">
        <f>IF(Aanbod!D143&gt;"",IF(EXACT(Aanbod!D143, "pB"),Berekening!B128,IF(EXACT(Aanbod!D143, "Gvg-B"),Berekening!B128,IF(EXACT(Aanbod!D143, "Gvg"),Berekening!B128,0)))," ")</f>
        <v xml:space="preserve"> </v>
      </c>
      <c r="M128" s="5" t="str">
        <f>IF(Aanbod!D143&gt;"",IF(EXACT(Aanbod!D143, "pB"),Aanbod!E143,IF(EXACT(Aanbod!D143, "Gvg-B"),Aanbod!E143,IF(EXACT(Aanbod!D143, "Gvg"),Aanbod!E143,0)))," ")</f>
        <v xml:space="preserve"> </v>
      </c>
      <c r="N128" s="9" t="str">
        <f>IF(Aanbod!D143&gt;"",IF($L$203&gt;0,$K$1/$L$203*L128,0)," ")</f>
        <v xml:space="preserve"> </v>
      </c>
      <c r="O128" s="10" t="str">
        <f>IF(Aanbod!D143&gt;"",IF(M128&gt;0,N128/M128," ")," ")</f>
        <v xml:space="preserve"> </v>
      </c>
      <c r="P128" s="26"/>
      <c r="Q128" s="30"/>
      <c r="R128" s="31" t="str">
        <f>IF(Aanbod!D143&gt;"",IF(EXACT(Aanbod!D143, "pA"),Berekening!B128,IF(EXACT(Aanbod!D143, "Gvg"),Berekening!B128,IF(EXACT(Aanbod!D143, "Gvg-A"),Berekening!B128,IF(EXACT(Aanbod!D143, "Gvg-B"),Berekening!B128,0))))," ")</f>
        <v xml:space="preserve"> </v>
      </c>
      <c r="S128" s="31" t="str">
        <f>IF(Aanbod!D143&gt;"",IF(EXACT(Aanbod!D143, "pA"),Aanbod!E143,IF(EXACT(Aanbod!D143, "Gvg"),Aanbod!E143,IF(EXACT(Aanbod!D143, "Gvg-A"),Aanbod!E143,IF(EXACT(Aanbod!D143, "Gvg-B"),Aanbod!E143,0))))," ")</f>
        <v xml:space="preserve"> </v>
      </c>
      <c r="T128" s="31" t="str">
        <f>IF(Aanbod!D143&gt;"",IF($R$203&gt;0,$Q$1/$R$203*R128,0)," ")</f>
        <v xml:space="preserve"> </v>
      </c>
      <c r="U128" s="29" t="str">
        <f>IF(Aanbod!D143&gt;"",IF(S128&gt;0,T128/S128," ")," ")</f>
        <v xml:space="preserve"> </v>
      </c>
      <c r="W128" s="26"/>
      <c r="X128" s="30"/>
      <c r="Y128" s="31" t="str">
        <f>IF(Aanbod!D143&gt;"",IF(EXACT(Aanbod!D143, "pB"),Berekening!B128,IF(EXACT(Aanbod!D143, "Gvg"),Berekening!B128,IF(EXACT(Aanbod!D143, "Gvg-A"),Berekening!B128,IF(EXACT(Aanbod!D143, "Gvg-B"),Berekening!B128,0))))," ")</f>
        <v xml:space="preserve"> </v>
      </c>
      <c r="Z128" s="31" t="str">
        <f>IF(Aanbod!D143&gt;"",IF(EXACT(Aanbod!D143, "pB"),Aanbod!E143,IF(EXACT(Aanbod!D143, "Gvg"),Aanbod!E143,IF(EXACT(Aanbod!D143, "Gvg-A"),Aanbod!E143,IF(EXACT(Aanbod!D143, "Gvg-B"),Aanbod!E143,0))))," ")</f>
        <v xml:space="preserve"> </v>
      </c>
      <c r="AA128" s="31" t="str">
        <f>IF(Aanbod!D143&gt;"",IF($Y$203&gt;0,$X$1/$Y$203*Y128,0)," ")</f>
        <v xml:space="preserve"> </v>
      </c>
      <c r="AB128" s="29" t="str">
        <f>IF(Aanbod!D143&gt;"",IF(Z128&gt;0,AA128/Z128," ")," ")</f>
        <v xml:space="preserve"> </v>
      </c>
      <c r="AC128" s="32"/>
      <c r="AD128" s="26" t="str">
        <f>IF(Aanbod!D143&gt;"",ROW(AE128)-1," ")</f>
        <v xml:space="preserve"> </v>
      </c>
      <c r="AE128" t="str">
        <f>IF(Aanbod!D143&gt;"",Aanbod!D143," ")</f>
        <v xml:space="preserve"> </v>
      </c>
      <c r="AF128" s="9" t="str">
        <f>IF(Aanbod!D143&gt;"",Aanbod!E143," ")</f>
        <v xml:space="preserve"> </v>
      </c>
      <c r="AG128" t="str">
        <f>IF(Aanbod!D143&gt;"",Aanbod!F143," ")</f>
        <v xml:space="preserve"> </v>
      </c>
      <c r="AH128" s="33" t="str">
        <f>IF(Aanbod!D143&gt;"",Berekening!B128," ")</f>
        <v xml:space="preserve"> </v>
      </c>
      <c r="AI128" s="34" t="str">
        <f>IF(Aanbod!D143&gt;"",Berekening!H128+Berekening!N128+Berekening!T128+Berekening!AA128," ")</f>
        <v xml:space="preserve"> </v>
      </c>
      <c r="AJ128" s="35" t="str">
        <f>IF(Aanbod!D143&gt;"",IF((AI128-AF128)&gt;0,0,(AI128-AF128))," ")</f>
        <v xml:space="preserve"> </v>
      </c>
      <c r="AK128" s="35" t="str">
        <f>IF(Aanbod!D143&gt;"",IF((AI128-AF128)&gt;0,(AI128-AF128),0)," ")</f>
        <v xml:space="preserve"> </v>
      </c>
      <c r="AL128" s="35" t="str">
        <f>IF(Aanbod!D143&gt;"",IF(AK128&gt;0,Berekening!H128/AI128*AK128,0)," ")</f>
        <v xml:space="preserve"> </v>
      </c>
      <c r="AM128" s="35" t="str">
        <f>IF(Aanbod!D143&gt;"",IF(AK128&gt;0,Berekening!N128/AI128*AK128,0)," ")</f>
        <v xml:space="preserve"> </v>
      </c>
      <c r="AN128" s="35" t="str">
        <f>IF(Aanbod!D143&gt;"",IF(AK128&gt;0,Berekening!T128/AI128*AK128,0)," ")</f>
        <v xml:space="preserve"> </v>
      </c>
      <c r="AO128" s="33" t="str">
        <f>IF(Aanbod!D143&gt;"",IF(AK128&gt;0,Berekening!AA128/AI128*AK128,0)," ")</f>
        <v xml:space="preserve"> </v>
      </c>
      <c r="AX128" s="36"/>
      <c r="AY128" s="5"/>
      <c r="AZ128" s="5" t="str">
        <f>IF(Aanbod!D143&gt;"",IF(EXACT(AK128,0),IF(EXACT(Aanbod!D143, "pA"),Berekening!B128,IF(EXACT(Aanbod!D143, "Gvg-A"),Berekening!B128,IF(EXACT(Aanbod!D143, "Gvg"),Berekening!B128,0))),0)," ")</f>
        <v xml:space="preserve"> </v>
      </c>
      <c r="BA128" s="5" t="str">
        <f>IF(Aanbod!D143&gt;"",IF(EXACT(AK128,0),IF(EXACT(Aanbod!D143, "pA"),Aanbod!E143,IF(EXACT(Aanbod!D143, "Gvg-A"),Aanbod!E143,IF(EXACT(Aanbod!D143, "Gvg"),Aanbod!E143,0))),0)," ")</f>
        <v xml:space="preserve"> </v>
      </c>
      <c r="BB128" s="5" t="str">
        <f>IF(Aanbod!D143&gt;"",IF($AZ$203&gt;0,$AY$1/$AZ$203*AZ128,0)," ")</f>
        <v xml:space="preserve"> </v>
      </c>
      <c r="BC128" s="29" t="str">
        <f>IF(Aanbod!D143&gt;"",IF(BA128&gt;0,BB128/BA128," ")," ")</f>
        <v xml:space="preserve"> </v>
      </c>
      <c r="BD128" s="5"/>
      <c r="BE128" s="5"/>
      <c r="BF128" s="5" t="str">
        <f>IF(Aanbod!D143&gt;"",IF(EXACT(AK128,0),IF(EXACT(Aanbod!D143, "pB"),Berekening!B128,IF(EXACT(Aanbod!D143, "Gvg-B"),Berekening!B128,IF(EXACT(Aanbod!D143, "Gvg"),Berekening!B128,0))),0)," ")</f>
        <v xml:space="preserve"> </v>
      </c>
      <c r="BG128" s="5" t="str">
        <f>IF(Aanbod!D143&gt;"",IF(EXACT(AK128,0),IF(EXACT(Aanbod!D143, "pB"),Aanbod!E143,IF(EXACT(Aanbod!D143, "Gvg-B"),Aanbod!E143,IF(EXACT(Aanbod!D143, "Gvg"),Aanbod!E143,0))),0)," ")</f>
        <v xml:space="preserve"> </v>
      </c>
      <c r="BH128" s="9" t="str">
        <f>IF(Aanbod!D143&gt;"",IF($BF$203&gt;0,$BE$1/$BF$203*BF128,0)," ")</f>
        <v xml:space="preserve"> </v>
      </c>
      <c r="BI128" s="10" t="str">
        <f>IF(Aanbod!D143&gt;"",IF(BG128&gt;0,BH128/BG128," ")," ")</f>
        <v xml:space="preserve"> </v>
      </c>
      <c r="BJ128" s="26"/>
      <c r="BK128" s="30"/>
      <c r="BL128" s="31" t="str">
        <f>IF(Aanbod!D143&gt;"",IF(EXACT(AK128,0),IF(EXACT(Aanbod!D143, "pA"),Berekening!B128,IF(EXACT(Aanbod!D143, "Gvg"),Berekening!B128,IF(EXACT(Aanbod!D143, "Gvg-A"),Berekening!B128,IF(EXACT(Aanbod!D143, "Gvg-B"),Berekening!B128,0)))),0)," ")</f>
        <v xml:space="preserve"> </v>
      </c>
      <c r="BM128" s="31" t="str">
        <f>IF(Aanbod!D143&gt;"",IF(EXACT(AK128,0),IF(EXACT(Aanbod!D143, "pA"),Aanbod!E143,IF(EXACT(Aanbod!D143, "Gvg"),Aanbod!E143,IF(EXACT(Aanbod!D143, "Gvg-A"),Aanbod!E143,IF(EXACT(Aanbod!D143, "Gvg-B"),Aanbod!E143,0)))),0)," ")</f>
        <v xml:space="preserve"> </v>
      </c>
      <c r="BN128" s="31" t="str">
        <f>IF(Aanbod!D143&gt;"",IF($BL$203&gt;0,$BK$1/$BL$203*BL128,0)," ")</f>
        <v xml:space="preserve"> </v>
      </c>
      <c r="BO128" s="29" t="str">
        <f>IF(Aanbod!D143&gt;"",IF(BM128&gt;0,BN128/BM128," ")," ")</f>
        <v xml:space="preserve"> </v>
      </c>
      <c r="BQ128" s="26"/>
      <c r="BR128" s="30"/>
      <c r="BS128" s="31" t="str">
        <f>IF(Aanbod!D143&gt;"",IF(EXACT(AK128,0),IF(EXACT(Aanbod!D143, "pB"),Berekening!B128,IF(EXACT(Aanbod!D143, "Gvg"),Berekening!B128,IF(EXACT(Aanbod!D143, "Gvg-A"),Berekening!B128,IF(EXACT(Aanbod!D143, "Gvg-B"),Berekening!B128,0)))),0)," ")</f>
        <v xml:space="preserve"> </v>
      </c>
      <c r="BT128" s="31" t="str">
        <f>IF(Aanbod!D143&gt;"",IF(EXACT(AK128,0),IF(EXACT(Aanbod!D143, "pB"),Aanbod!E143,IF(EXACT(Aanbod!D143, "Gvg"),Aanbod!E143,IF(EXACT(Aanbod!D143, "Gvg-A"),Aanbod!E143,IF(EXACT(Aanbod!D143, "Gvg-B"),Aanbod!E143,0)))),0)," ")</f>
        <v xml:space="preserve"> </v>
      </c>
      <c r="BU128" s="31" t="str">
        <f>IF(Aanbod!D143&gt;"",IF($BS$203&gt;0,$BR$1/$BS$203*BS128,0)," ")</f>
        <v xml:space="preserve"> </v>
      </c>
      <c r="BV128" s="29" t="str">
        <f>IF(Aanbod!D143&gt;"",IF(BT128&gt;0,BU128/BT128," ")," ")</f>
        <v xml:space="preserve"> </v>
      </c>
      <c r="BX128" s="34" t="str">
        <f>IF(Aanbod!D143&gt;"",AI128-AK128+BB128+BH128+BN128+BU128," ")</f>
        <v xml:space="preserve"> </v>
      </c>
      <c r="BY128" s="35" t="str">
        <f>IF(Aanbod!D143&gt;"",IF((BX128-AF128)&gt;0,0,(BX128-AF128))," ")</f>
        <v xml:space="preserve"> </v>
      </c>
      <c r="BZ128" s="35" t="str">
        <f>IF(Aanbod!D143&gt;"",IF((BX128-AF128)&gt;0,(BX128-AF128),0)," ")</f>
        <v xml:space="preserve"> </v>
      </c>
      <c r="CA128" s="35" t="str">
        <f>IF(Aanbod!D143&gt;"",IF(BZ128&gt;0,(Berekening!H128+BB128)/BX128*BZ128,0)," ")</f>
        <v xml:space="preserve"> </v>
      </c>
      <c r="CB128" s="35" t="str">
        <f>IF(Aanbod!D143&gt;"",IF(BZ128&gt;0,(Berekening!N128+BH128)/BX128*BZ128,0)," ")</f>
        <v xml:space="preserve"> </v>
      </c>
      <c r="CC128" s="35" t="str">
        <f>IF(Aanbod!D143&gt;"",IF(BZ128&gt;0,(Berekening!T128+BN128)/BX128*BZ128,0)," ")</f>
        <v xml:space="preserve"> </v>
      </c>
      <c r="CD128" s="33" t="str">
        <f>IF(Aanbod!D143&gt;"",IF(BZ128&gt;0,Berekening!AA128/BX128*BZ128,0)," ")</f>
        <v xml:space="preserve"> </v>
      </c>
      <c r="CE128" s="35"/>
      <c r="CM128" s="36"/>
      <c r="CN128" s="5"/>
      <c r="CO128" s="5" t="str">
        <f>IF(Aanbod!D143&gt;"",IF(EXACT(BZ128,0),IF(EXACT(AK128,0),IF(EXACT(AE128, "pA"),AH128,IF(EXACT(AE128, "Gvg-A"),AH128,IF(EXACT(AE128, "Gvg"),AH128,0))),0),0)," ")</f>
        <v xml:space="preserve"> </v>
      </c>
      <c r="CP128" s="5" t="str">
        <f>IF(Aanbod!D143&gt;"",IF(EXACT(BZ128,0),IF(EXACT(AK128,0),IF(EXACT(AE128, "pA"),AF128,IF(EXACT(AE128, "Gvg-A"),AF128,IF(EXACT(AE128, "Gvg"),AF128,0))),0),0)," ")</f>
        <v xml:space="preserve"> </v>
      </c>
      <c r="CQ128" s="5" t="str">
        <f>IF(Aanbod!D143&gt;"",IF($CO$203&gt;0,$CN$1/$CO$203*CO128,0)," ")</f>
        <v xml:space="preserve"> </v>
      </c>
      <c r="CR128" s="29" t="str">
        <f>IF(Aanbod!D143&gt;"",IF(CP128&gt;0,CQ128/CP128," ")," ")</f>
        <v xml:space="preserve"> </v>
      </c>
      <c r="CS128" s="5"/>
      <c r="CT128" s="5"/>
      <c r="CU128" s="5" t="str">
        <f>IF(Aanbod!D143&gt;"",IF(EXACT(BZ128,0),IF(EXACT(AK128,0),IF(EXACT(AE128, "pB"),AH128,IF(EXACT(AE128, "Gvg-B"),AH128,IF(EXACT(AE128, "Gvg"),AH128,0))),0),0)," ")</f>
        <v xml:space="preserve"> </v>
      </c>
      <c r="CV128" s="5" t="str">
        <f>IF(Aanbod!D143&gt;"",IF(EXACT(BZ128,0),IF(EXACT(AK128,0),IF(EXACT(AE128, "pB"),AF128,IF(EXACT(AE128, "Gvg-B"),AF128,IF(EXACT(AE128, "Gvg"),AF128,0))),0),0)," ")</f>
        <v xml:space="preserve"> </v>
      </c>
      <c r="CW128" s="9" t="str">
        <f>IF(Aanbod!D143&gt;"",IF($CU$203&gt;0,$CT$1/$CU$203*CU128,0)," ")</f>
        <v xml:space="preserve"> </v>
      </c>
      <c r="CX128" s="10" t="str">
        <f>IF(Aanbod!D143&gt;"",IF(CV128&gt;0,CW128/CV128," ")," ")</f>
        <v xml:space="preserve"> </v>
      </c>
      <c r="CY128" s="26"/>
      <c r="CZ128" s="30"/>
      <c r="DA128" s="31" t="str">
        <f>IF(Aanbod!D143&gt;"",IF(EXACT(BZ128,0),IF(EXACT(AK128,0),IF(EXACT(AE128, "pA"),AH128,IF(EXACT(AE128, "Gvg"),AH128,IF(EXACT(AE128, "Gvg-A"),AH128,IF(EXACT(AE128, "Gvg-B"),AH128,0)))),0),0)," ")</f>
        <v xml:space="preserve"> </v>
      </c>
      <c r="DB128" s="31" t="str">
        <f>IF(Aanbod!D143&gt;"",IF(EXACT(BZ128,0),IF(EXACT(AK128,0),IF(EXACT(AE128, "pA"),AF128,IF(EXACT(AE128, "Gvg"),AF128,IF(EXACT(AE128, "Gvg-A"),AF128,IF(EXACT(AE128, "Gvg-B"),AF128,0)))),0),0)," ")</f>
        <v xml:space="preserve"> </v>
      </c>
      <c r="DC128" s="31" t="str">
        <f>IF(Aanbod!D143&gt;"",IF($DA$203&gt;0,$CZ$1/$DA$203*DA128,0)," ")</f>
        <v xml:space="preserve"> </v>
      </c>
      <c r="DD128" s="29" t="str">
        <f>IF(Aanbod!D143&gt;"",IF(DB128&gt;0,DC128/DB128," ")," ")</f>
        <v xml:space="preserve"> </v>
      </c>
      <c r="DF128" s="26"/>
      <c r="DG128" s="30"/>
      <c r="DH128" s="31" t="str">
        <f>IF(Aanbod!D143&gt;"",IF(EXACT(BZ128,0),IF(EXACT(AK128,0),IF(EXACT(AE128, "pB"),AH128,IF(EXACT(AE128, "Gvg"),AH128,IF(EXACT(AE128, "Gvg-A"),AH128,IF(EXACT(AE128, "Gvg-B"),AH128,0)))),0),0)," ")</f>
        <v xml:space="preserve"> </v>
      </c>
      <c r="DI128" s="31" t="str">
        <f>IF(Aanbod!D143&gt;"",IF(EXACT(BZ128,0),IF(EXACT(AK128,0),IF(EXACT(AE128, "pB"),AF128,IF(EXACT(AE128, "Gvg"),AF128,IF(EXACT(AE128, "Gvg-A"),AF128,IF(EXACT(AE128, "Gvg-B"),AF128,0)))),0),0)," ")</f>
        <v xml:space="preserve"> </v>
      </c>
      <c r="DJ128" s="31" t="str">
        <f>IF(Aanbod!D143&gt;"",IF($DH$203&gt;0,$DG$1/$DH$203*DH128,0)," ")</f>
        <v xml:space="preserve"> </v>
      </c>
      <c r="DK128" s="29" t="str">
        <f>IF(Aanbod!D143&gt;"",IF(DI128&gt;0,DJ128/DI128," ")," ")</f>
        <v xml:space="preserve"> </v>
      </c>
      <c r="DM128" s="37" t="str">
        <f>IF(Aanbod!D143&gt;"",BX128-BZ128+CQ128+CW128+DC128+DJ128," ")</f>
        <v xml:space="preserve"> </v>
      </c>
      <c r="DN128" s="35" t="str">
        <f>IF(Aanbod!D143&gt;"",IF((DM128-AF128)&gt;0,(DM128-AF128),0)," ")</f>
        <v xml:space="preserve"> </v>
      </c>
      <c r="DO128" s="35" t="str">
        <f>IF(Aanbod!D143&gt;"",IF(DN128&gt;0,(Berekening!H128+BB128+CQ128)/DM128*DN128,0)," ")</f>
        <v xml:space="preserve"> </v>
      </c>
      <c r="DP128" s="35" t="str">
        <f>IF(Aanbod!D143&gt;"",IF(DN128&gt;0,(Berekening!N128+BH128+CW128)/DM128*DN128,0)," ")</f>
        <v xml:space="preserve"> </v>
      </c>
      <c r="DQ128" s="35" t="str">
        <f>IF(Aanbod!D143&gt;"",IF(DN128&gt;0,(Berekening!T128+BN128+DC128)/DM128*DN128,0)," ")</f>
        <v xml:space="preserve"> </v>
      </c>
      <c r="DR128" s="33" t="str">
        <f>IF(Aanbod!D143&gt;"",IF(DN128&gt;0,(Berekening!AA128+BU128+DJ128)/DM128*DN128,0)," ")</f>
        <v xml:space="preserve"> </v>
      </c>
      <c r="DS128" s="35"/>
      <c r="DT128" s="38" t="str">
        <f>IF(Aanbod!D143&gt;"",ROUND((DM128-DN128),2)," ")</f>
        <v xml:space="preserve"> </v>
      </c>
      <c r="DU128" s="38" t="str">
        <f>IF(Aanbod!D143&gt;"",IF(DT128=C128,0.01,DT128),"")</f>
        <v/>
      </c>
      <c r="DV128" s="39" t="str">
        <f>IF(Aanbod!D143&gt;"",RANK(DU128,$DU$2:$DU$201) + COUNTIF($DU$2:DU128,DU128) -1," ")</f>
        <v xml:space="preserve"> </v>
      </c>
      <c r="DW128" s="35" t="str">
        <f>IF(Aanbod!D143&gt;"",IF($DV$203&lt;0,IF(DV128&lt;=ABS($DV$203),0.01,0),IF(DV128&lt;=ABS($DV$203),-0.01,0))," ")</f>
        <v xml:space="preserve"> </v>
      </c>
      <c r="DX128" s="35"/>
      <c r="DY128" s="28" t="str">
        <f>IF(Aanbod!D143&gt;"",DT128+DW128," ")</f>
        <v xml:space="preserve"> </v>
      </c>
    </row>
    <row r="129" spans="1:129" x14ac:dyDescent="0.25">
      <c r="A129" s="26" t="str">
        <f>Aanbod!A144</f>
        <v/>
      </c>
      <c r="B129" s="27" t="str">
        <f>IF(Aanbod!D144&gt;"",IF(EXACT(Aanbod!F144, "Preferent"),Aanbod!E144*2,IF(EXACT(Aanbod!F144, "Concurrent"),Aanbod!E144,0))," ")</f>
        <v xml:space="preserve"> </v>
      </c>
      <c r="C129" s="28" t="str">
        <f>IF(Aanbod!E144&gt;0,Aanbod!E144," ")</f>
        <v xml:space="preserve"> </v>
      </c>
      <c r="D129" s="5"/>
      <c r="E129" s="5"/>
      <c r="F129" s="5" t="str">
        <f>IF(Aanbod!D144&gt;"",IF(EXACT(Aanbod!D144, "pA"),Berekening!B129,IF(EXACT(Aanbod!D144, "Gvg-A"),Berekening!B129,IF(EXACT(Aanbod!D144, "Gvg"),Berekening!B129,0)))," ")</f>
        <v xml:space="preserve"> </v>
      </c>
      <c r="G129" s="5" t="str">
        <f>IF(Aanbod!D144&gt;"",IF(EXACT(Aanbod!D144, "pA"),Aanbod!E144,IF(EXACT(Aanbod!D144, "Gvg-A"),Aanbod!E144,IF(EXACT(Aanbod!D144, "Gvg"),Aanbod!E144,0)))," ")</f>
        <v xml:space="preserve"> </v>
      </c>
      <c r="H129" s="5" t="str">
        <f>IF(Aanbod!D144&gt;"",IF($F$203&gt;0,$E$1/$F$203*F129,0)," ")</f>
        <v xml:space="preserve"> </v>
      </c>
      <c r="I129" s="29" t="str">
        <f>IF(Aanbod!D144&gt;"",IF(G129&gt;0,H129/G129," ")," ")</f>
        <v xml:space="preserve"> </v>
      </c>
      <c r="J129" s="5"/>
      <c r="K129" s="5"/>
      <c r="L129" s="5" t="str">
        <f>IF(Aanbod!D144&gt;"",IF(EXACT(Aanbod!D144, "pB"),Berekening!B129,IF(EXACT(Aanbod!D144, "Gvg-B"),Berekening!B129,IF(EXACT(Aanbod!D144, "Gvg"),Berekening!B129,0)))," ")</f>
        <v xml:space="preserve"> </v>
      </c>
      <c r="M129" s="5" t="str">
        <f>IF(Aanbod!D144&gt;"",IF(EXACT(Aanbod!D144, "pB"),Aanbod!E144,IF(EXACT(Aanbod!D144, "Gvg-B"),Aanbod!E144,IF(EXACT(Aanbod!D144, "Gvg"),Aanbod!E144,0)))," ")</f>
        <v xml:space="preserve"> </v>
      </c>
      <c r="N129" s="9" t="str">
        <f>IF(Aanbod!D144&gt;"",IF($L$203&gt;0,$K$1/$L$203*L129,0)," ")</f>
        <v xml:space="preserve"> </v>
      </c>
      <c r="O129" s="10" t="str">
        <f>IF(Aanbod!D144&gt;"",IF(M129&gt;0,N129/M129," ")," ")</f>
        <v xml:space="preserve"> </v>
      </c>
      <c r="P129" s="26"/>
      <c r="Q129" s="30"/>
      <c r="R129" s="31" t="str">
        <f>IF(Aanbod!D144&gt;"",IF(EXACT(Aanbod!D144, "pA"),Berekening!B129,IF(EXACT(Aanbod!D144, "Gvg"),Berekening!B129,IF(EXACT(Aanbod!D144, "Gvg-A"),Berekening!B129,IF(EXACT(Aanbod!D144, "Gvg-B"),Berekening!B129,0))))," ")</f>
        <v xml:space="preserve"> </v>
      </c>
      <c r="S129" s="31" t="str">
        <f>IF(Aanbod!D144&gt;"",IF(EXACT(Aanbod!D144, "pA"),Aanbod!E144,IF(EXACT(Aanbod!D144, "Gvg"),Aanbod!E144,IF(EXACT(Aanbod!D144, "Gvg-A"),Aanbod!E144,IF(EXACT(Aanbod!D144, "Gvg-B"),Aanbod!E144,0))))," ")</f>
        <v xml:space="preserve"> </v>
      </c>
      <c r="T129" s="31" t="str">
        <f>IF(Aanbod!D144&gt;"",IF($R$203&gt;0,$Q$1/$R$203*R129,0)," ")</f>
        <v xml:space="preserve"> </v>
      </c>
      <c r="U129" s="29" t="str">
        <f>IF(Aanbod!D144&gt;"",IF(S129&gt;0,T129/S129," ")," ")</f>
        <v xml:space="preserve"> </v>
      </c>
      <c r="W129" s="26"/>
      <c r="X129" s="30"/>
      <c r="Y129" s="31" t="str">
        <f>IF(Aanbod!D144&gt;"",IF(EXACT(Aanbod!D144, "pB"),Berekening!B129,IF(EXACT(Aanbod!D144, "Gvg"),Berekening!B129,IF(EXACT(Aanbod!D144, "Gvg-A"),Berekening!B129,IF(EXACT(Aanbod!D144, "Gvg-B"),Berekening!B129,0))))," ")</f>
        <v xml:space="preserve"> </v>
      </c>
      <c r="Z129" s="31" t="str">
        <f>IF(Aanbod!D144&gt;"",IF(EXACT(Aanbod!D144, "pB"),Aanbod!E144,IF(EXACT(Aanbod!D144, "Gvg"),Aanbod!E144,IF(EXACT(Aanbod!D144, "Gvg-A"),Aanbod!E144,IF(EXACT(Aanbod!D144, "Gvg-B"),Aanbod!E144,0))))," ")</f>
        <v xml:space="preserve"> </v>
      </c>
      <c r="AA129" s="31" t="str">
        <f>IF(Aanbod!D144&gt;"",IF($Y$203&gt;0,$X$1/$Y$203*Y129,0)," ")</f>
        <v xml:space="preserve"> </v>
      </c>
      <c r="AB129" s="29" t="str">
        <f>IF(Aanbod!D144&gt;"",IF(Z129&gt;0,AA129/Z129," ")," ")</f>
        <v xml:space="preserve"> </v>
      </c>
      <c r="AC129" s="32"/>
      <c r="AD129" s="26" t="str">
        <f>IF(Aanbod!D144&gt;"",ROW(AE129)-1," ")</f>
        <v xml:space="preserve"> </v>
      </c>
      <c r="AE129" t="str">
        <f>IF(Aanbod!D144&gt;"",Aanbod!D144," ")</f>
        <v xml:space="preserve"> </v>
      </c>
      <c r="AF129" s="9" t="str">
        <f>IF(Aanbod!D144&gt;"",Aanbod!E144," ")</f>
        <v xml:space="preserve"> </v>
      </c>
      <c r="AG129" t="str">
        <f>IF(Aanbod!D144&gt;"",Aanbod!F144," ")</f>
        <v xml:space="preserve"> </v>
      </c>
      <c r="AH129" s="33" t="str">
        <f>IF(Aanbod!D144&gt;"",Berekening!B129," ")</f>
        <v xml:space="preserve"> </v>
      </c>
      <c r="AI129" s="34" t="str">
        <f>IF(Aanbod!D144&gt;"",Berekening!H129+Berekening!N129+Berekening!T129+Berekening!AA129," ")</f>
        <v xml:space="preserve"> </v>
      </c>
      <c r="AJ129" s="35" t="str">
        <f>IF(Aanbod!D144&gt;"",IF((AI129-AF129)&gt;0,0,(AI129-AF129))," ")</f>
        <v xml:space="preserve"> </v>
      </c>
      <c r="AK129" s="35" t="str">
        <f>IF(Aanbod!D144&gt;"",IF((AI129-AF129)&gt;0,(AI129-AF129),0)," ")</f>
        <v xml:space="preserve"> </v>
      </c>
      <c r="AL129" s="35" t="str">
        <f>IF(Aanbod!D144&gt;"",IF(AK129&gt;0,Berekening!H129/AI129*AK129,0)," ")</f>
        <v xml:space="preserve"> </v>
      </c>
      <c r="AM129" s="35" t="str">
        <f>IF(Aanbod!D144&gt;"",IF(AK129&gt;0,Berekening!N129/AI129*AK129,0)," ")</f>
        <v xml:space="preserve"> </v>
      </c>
      <c r="AN129" s="35" t="str">
        <f>IF(Aanbod!D144&gt;"",IF(AK129&gt;0,Berekening!T129/AI129*AK129,0)," ")</f>
        <v xml:space="preserve"> </v>
      </c>
      <c r="AO129" s="33" t="str">
        <f>IF(Aanbod!D144&gt;"",IF(AK129&gt;0,Berekening!AA129/AI129*AK129,0)," ")</f>
        <v xml:space="preserve"> </v>
      </c>
      <c r="AX129" s="36"/>
      <c r="AY129" s="5"/>
      <c r="AZ129" s="5" t="str">
        <f>IF(Aanbod!D144&gt;"",IF(EXACT(AK129,0),IF(EXACT(Aanbod!D144, "pA"),Berekening!B129,IF(EXACT(Aanbod!D144, "Gvg-A"),Berekening!B129,IF(EXACT(Aanbod!D144, "Gvg"),Berekening!B129,0))),0)," ")</f>
        <v xml:space="preserve"> </v>
      </c>
      <c r="BA129" s="5" t="str">
        <f>IF(Aanbod!D144&gt;"",IF(EXACT(AK129,0),IF(EXACT(Aanbod!D144, "pA"),Aanbod!E144,IF(EXACT(Aanbod!D144, "Gvg-A"),Aanbod!E144,IF(EXACT(Aanbod!D144, "Gvg"),Aanbod!E144,0))),0)," ")</f>
        <v xml:space="preserve"> </v>
      </c>
      <c r="BB129" s="5" t="str">
        <f>IF(Aanbod!D144&gt;"",IF($AZ$203&gt;0,$AY$1/$AZ$203*AZ129,0)," ")</f>
        <v xml:space="preserve"> </v>
      </c>
      <c r="BC129" s="29" t="str">
        <f>IF(Aanbod!D144&gt;"",IF(BA129&gt;0,BB129/BA129," ")," ")</f>
        <v xml:space="preserve"> </v>
      </c>
      <c r="BD129" s="5"/>
      <c r="BE129" s="5"/>
      <c r="BF129" s="5" t="str">
        <f>IF(Aanbod!D144&gt;"",IF(EXACT(AK129,0),IF(EXACT(Aanbod!D144, "pB"),Berekening!B129,IF(EXACT(Aanbod!D144, "Gvg-B"),Berekening!B129,IF(EXACT(Aanbod!D144, "Gvg"),Berekening!B129,0))),0)," ")</f>
        <v xml:space="preserve"> </v>
      </c>
      <c r="BG129" s="5" t="str">
        <f>IF(Aanbod!D144&gt;"",IF(EXACT(AK129,0),IF(EXACT(Aanbod!D144, "pB"),Aanbod!E144,IF(EXACT(Aanbod!D144, "Gvg-B"),Aanbod!E144,IF(EXACT(Aanbod!D144, "Gvg"),Aanbod!E144,0))),0)," ")</f>
        <v xml:space="preserve"> </v>
      </c>
      <c r="BH129" s="9" t="str">
        <f>IF(Aanbod!D144&gt;"",IF($BF$203&gt;0,$BE$1/$BF$203*BF129,0)," ")</f>
        <v xml:space="preserve"> </v>
      </c>
      <c r="BI129" s="10" t="str">
        <f>IF(Aanbod!D144&gt;"",IF(BG129&gt;0,BH129/BG129," ")," ")</f>
        <v xml:space="preserve"> </v>
      </c>
      <c r="BJ129" s="26"/>
      <c r="BK129" s="30"/>
      <c r="BL129" s="31" t="str">
        <f>IF(Aanbod!D144&gt;"",IF(EXACT(AK129,0),IF(EXACT(Aanbod!D144, "pA"),Berekening!B129,IF(EXACT(Aanbod!D144, "Gvg"),Berekening!B129,IF(EXACT(Aanbod!D144, "Gvg-A"),Berekening!B129,IF(EXACT(Aanbod!D144, "Gvg-B"),Berekening!B129,0)))),0)," ")</f>
        <v xml:space="preserve"> </v>
      </c>
      <c r="BM129" s="31" t="str">
        <f>IF(Aanbod!D144&gt;"",IF(EXACT(AK129,0),IF(EXACT(Aanbod!D144, "pA"),Aanbod!E144,IF(EXACT(Aanbod!D144, "Gvg"),Aanbod!E144,IF(EXACT(Aanbod!D144, "Gvg-A"),Aanbod!E144,IF(EXACT(Aanbod!D144, "Gvg-B"),Aanbod!E144,0)))),0)," ")</f>
        <v xml:space="preserve"> </v>
      </c>
      <c r="BN129" s="31" t="str">
        <f>IF(Aanbod!D144&gt;"",IF($BL$203&gt;0,$BK$1/$BL$203*BL129,0)," ")</f>
        <v xml:space="preserve"> </v>
      </c>
      <c r="BO129" s="29" t="str">
        <f>IF(Aanbod!D144&gt;"",IF(BM129&gt;0,BN129/BM129," ")," ")</f>
        <v xml:space="preserve"> </v>
      </c>
      <c r="BQ129" s="26"/>
      <c r="BR129" s="30"/>
      <c r="BS129" s="31" t="str">
        <f>IF(Aanbod!D144&gt;"",IF(EXACT(AK129,0),IF(EXACT(Aanbod!D144, "pB"),Berekening!B129,IF(EXACT(Aanbod!D144, "Gvg"),Berekening!B129,IF(EXACT(Aanbod!D144, "Gvg-A"),Berekening!B129,IF(EXACT(Aanbod!D144, "Gvg-B"),Berekening!B129,0)))),0)," ")</f>
        <v xml:space="preserve"> </v>
      </c>
      <c r="BT129" s="31" t="str">
        <f>IF(Aanbod!D144&gt;"",IF(EXACT(AK129,0),IF(EXACT(Aanbod!D144, "pB"),Aanbod!E144,IF(EXACT(Aanbod!D144, "Gvg"),Aanbod!E144,IF(EXACT(Aanbod!D144, "Gvg-A"),Aanbod!E144,IF(EXACT(Aanbod!D144, "Gvg-B"),Aanbod!E144,0)))),0)," ")</f>
        <v xml:space="preserve"> </v>
      </c>
      <c r="BU129" s="31" t="str">
        <f>IF(Aanbod!D144&gt;"",IF($BS$203&gt;0,$BR$1/$BS$203*BS129,0)," ")</f>
        <v xml:space="preserve"> </v>
      </c>
      <c r="BV129" s="29" t="str">
        <f>IF(Aanbod!D144&gt;"",IF(BT129&gt;0,BU129/BT129," ")," ")</f>
        <v xml:space="preserve"> </v>
      </c>
      <c r="BX129" s="34" t="str">
        <f>IF(Aanbod!D144&gt;"",AI129-AK129+BB129+BH129+BN129+BU129," ")</f>
        <v xml:space="preserve"> </v>
      </c>
      <c r="BY129" s="35" t="str">
        <f>IF(Aanbod!D144&gt;"",IF((BX129-AF129)&gt;0,0,(BX129-AF129))," ")</f>
        <v xml:space="preserve"> </v>
      </c>
      <c r="BZ129" s="35" t="str">
        <f>IF(Aanbod!D144&gt;"",IF((BX129-AF129)&gt;0,(BX129-AF129),0)," ")</f>
        <v xml:space="preserve"> </v>
      </c>
      <c r="CA129" s="35" t="str">
        <f>IF(Aanbod!D144&gt;"",IF(BZ129&gt;0,(Berekening!H129+BB129)/BX129*BZ129,0)," ")</f>
        <v xml:space="preserve"> </v>
      </c>
      <c r="CB129" s="35" t="str">
        <f>IF(Aanbod!D144&gt;"",IF(BZ129&gt;0,(Berekening!N129+BH129)/BX129*BZ129,0)," ")</f>
        <v xml:space="preserve"> </v>
      </c>
      <c r="CC129" s="35" t="str">
        <f>IF(Aanbod!D144&gt;"",IF(BZ129&gt;0,(Berekening!T129+BN129)/BX129*BZ129,0)," ")</f>
        <v xml:space="preserve"> </v>
      </c>
      <c r="CD129" s="33" t="str">
        <f>IF(Aanbod!D144&gt;"",IF(BZ129&gt;0,Berekening!AA129/BX129*BZ129,0)," ")</f>
        <v xml:space="preserve"> </v>
      </c>
      <c r="CE129" s="35"/>
      <c r="CM129" s="36"/>
      <c r="CN129" s="5"/>
      <c r="CO129" s="5" t="str">
        <f>IF(Aanbod!D144&gt;"",IF(EXACT(BZ129,0),IF(EXACT(AK129,0),IF(EXACT(AE129, "pA"),AH129,IF(EXACT(AE129, "Gvg-A"),AH129,IF(EXACT(AE129, "Gvg"),AH129,0))),0),0)," ")</f>
        <v xml:space="preserve"> </v>
      </c>
      <c r="CP129" s="5" t="str">
        <f>IF(Aanbod!D144&gt;"",IF(EXACT(BZ129,0),IF(EXACT(AK129,0),IF(EXACT(AE129, "pA"),AF129,IF(EXACT(AE129, "Gvg-A"),AF129,IF(EXACT(AE129, "Gvg"),AF129,0))),0),0)," ")</f>
        <v xml:space="preserve"> </v>
      </c>
      <c r="CQ129" s="5" t="str">
        <f>IF(Aanbod!D144&gt;"",IF($CO$203&gt;0,$CN$1/$CO$203*CO129,0)," ")</f>
        <v xml:space="preserve"> </v>
      </c>
      <c r="CR129" s="29" t="str">
        <f>IF(Aanbod!D144&gt;"",IF(CP129&gt;0,CQ129/CP129," ")," ")</f>
        <v xml:space="preserve"> </v>
      </c>
      <c r="CS129" s="5"/>
      <c r="CT129" s="5"/>
      <c r="CU129" s="5" t="str">
        <f>IF(Aanbod!D144&gt;"",IF(EXACT(BZ129,0),IF(EXACT(AK129,0),IF(EXACT(AE129, "pB"),AH129,IF(EXACT(AE129, "Gvg-B"),AH129,IF(EXACT(AE129, "Gvg"),AH129,0))),0),0)," ")</f>
        <v xml:space="preserve"> </v>
      </c>
      <c r="CV129" s="5" t="str">
        <f>IF(Aanbod!D144&gt;"",IF(EXACT(BZ129,0),IF(EXACT(AK129,0),IF(EXACT(AE129, "pB"),AF129,IF(EXACT(AE129, "Gvg-B"),AF129,IF(EXACT(AE129, "Gvg"),AF129,0))),0),0)," ")</f>
        <v xml:space="preserve"> </v>
      </c>
      <c r="CW129" s="9" t="str">
        <f>IF(Aanbod!D144&gt;"",IF($CU$203&gt;0,$CT$1/$CU$203*CU129,0)," ")</f>
        <v xml:space="preserve"> </v>
      </c>
      <c r="CX129" s="10" t="str">
        <f>IF(Aanbod!D144&gt;"",IF(CV129&gt;0,CW129/CV129," ")," ")</f>
        <v xml:space="preserve"> </v>
      </c>
      <c r="CY129" s="26"/>
      <c r="CZ129" s="30"/>
      <c r="DA129" s="31" t="str">
        <f>IF(Aanbod!D144&gt;"",IF(EXACT(BZ129,0),IF(EXACT(AK129,0),IF(EXACT(AE129, "pA"),AH129,IF(EXACT(AE129, "Gvg"),AH129,IF(EXACT(AE129, "Gvg-A"),AH129,IF(EXACT(AE129, "Gvg-B"),AH129,0)))),0),0)," ")</f>
        <v xml:space="preserve"> </v>
      </c>
      <c r="DB129" s="31" t="str">
        <f>IF(Aanbod!D144&gt;"",IF(EXACT(BZ129,0),IF(EXACT(AK129,0),IF(EXACT(AE129, "pA"),AF129,IF(EXACT(AE129, "Gvg"),AF129,IF(EXACT(AE129, "Gvg-A"),AF129,IF(EXACT(AE129, "Gvg-B"),AF129,0)))),0),0)," ")</f>
        <v xml:space="preserve"> </v>
      </c>
      <c r="DC129" s="31" t="str">
        <f>IF(Aanbod!D144&gt;"",IF($DA$203&gt;0,$CZ$1/$DA$203*DA129,0)," ")</f>
        <v xml:space="preserve"> </v>
      </c>
      <c r="DD129" s="29" t="str">
        <f>IF(Aanbod!D144&gt;"",IF(DB129&gt;0,DC129/DB129," ")," ")</f>
        <v xml:space="preserve"> </v>
      </c>
      <c r="DF129" s="26"/>
      <c r="DG129" s="30"/>
      <c r="DH129" s="31" t="str">
        <f>IF(Aanbod!D144&gt;"",IF(EXACT(BZ129,0),IF(EXACT(AK129,0),IF(EXACT(AE129, "pB"),AH129,IF(EXACT(AE129, "Gvg"),AH129,IF(EXACT(AE129, "Gvg-A"),AH129,IF(EXACT(AE129, "Gvg-B"),AH129,0)))),0),0)," ")</f>
        <v xml:space="preserve"> </v>
      </c>
      <c r="DI129" s="31" t="str">
        <f>IF(Aanbod!D144&gt;"",IF(EXACT(BZ129,0),IF(EXACT(AK129,0),IF(EXACT(AE129, "pB"),AF129,IF(EXACT(AE129, "Gvg"),AF129,IF(EXACT(AE129, "Gvg-A"),AF129,IF(EXACT(AE129, "Gvg-B"),AF129,0)))),0),0)," ")</f>
        <v xml:space="preserve"> </v>
      </c>
      <c r="DJ129" s="31" t="str">
        <f>IF(Aanbod!D144&gt;"",IF($DH$203&gt;0,$DG$1/$DH$203*DH129,0)," ")</f>
        <v xml:space="preserve"> </v>
      </c>
      <c r="DK129" s="29" t="str">
        <f>IF(Aanbod!D144&gt;"",IF(DI129&gt;0,DJ129/DI129," ")," ")</f>
        <v xml:space="preserve"> </v>
      </c>
      <c r="DM129" s="37" t="str">
        <f>IF(Aanbod!D144&gt;"",BX129-BZ129+CQ129+CW129+DC129+DJ129," ")</f>
        <v xml:space="preserve"> </v>
      </c>
      <c r="DN129" s="35" t="str">
        <f>IF(Aanbod!D144&gt;"",IF((DM129-AF129)&gt;0,(DM129-AF129),0)," ")</f>
        <v xml:space="preserve"> </v>
      </c>
      <c r="DO129" s="35" t="str">
        <f>IF(Aanbod!D144&gt;"",IF(DN129&gt;0,(Berekening!H129+BB129+CQ129)/DM129*DN129,0)," ")</f>
        <v xml:space="preserve"> </v>
      </c>
      <c r="DP129" s="35" t="str">
        <f>IF(Aanbod!D144&gt;"",IF(DN129&gt;0,(Berekening!N129+BH129+CW129)/DM129*DN129,0)," ")</f>
        <v xml:space="preserve"> </v>
      </c>
      <c r="DQ129" s="35" t="str">
        <f>IF(Aanbod!D144&gt;"",IF(DN129&gt;0,(Berekening!T129+BN129+DC129)/DM129*DN129,0)," ")</f>
        <v xml:space="preserve"> </v>
      </c>
      <c r="DR129" s="33" t="str">
        <f>IF(Aanbod!D144&gt;"",IF(DN129&gt;0,(Berekening!AA129+BU129+DJ129)/DM129*DN129,0)," ")</f>
        <v xml:space="preserve"> </v>
      </c>
      <c r="DS129" s="35"/>
      <c r="DT129" s="38" t="str">
        <f>IF(Aanbod!D144&gt;"",ROUND((DM129-DN129),2)," ")</f>
        <v xml:space="preserve"> </v>
      </c>
      <c r="DU129" s="38" t="str">
        <f>IF(Aanbod!D144&gt;"",IF(DT129=C129,0.01,DT129),"")</f>
        <v/>
      </c>
      <c r="DV129" s="39" t="str">
        <f>IF(Aanbod!D144&gt;"",RANK(DU129,$DU$2:$DU$201) + COUNTIF($DU$2:DU129,DU129) -1," ")</f>
        <v xml:space="preserve"> </v>
      </c>
      <c r="DW129" s="35" t="str">
        <f>IF(Aanbod!D144&gt;"",IF($DV$203&lt;0,IF(DV129&lt;=ABS($DV$203),0.01,0),IF(DV129&lt;=ABS($DV$203),-0.01,0))," ")</f>
        <v xml:space="preserve"> </v>
      </c>
      <c r="DX129" s="35"/>
      <c r="DY129" s="28" t="str">
        <f>IF(Aanbod!D144&gt;"",DT129+DW129," ")</f>
        <v xml:space="preserve"> </v>
      </c>
    </row>
    <row r="130" spans="1:129" x14ac:dyDescent="0.25">
      <c r="A130" s="26" t="str">
        <f>Aanbod!A145</f>
        <v/>
      </c>
      <c r="B130" s="27" t="str">
        <f>IF(Aanbod!D145&gt;"",IF(EXACT(Aanbod!F145, "Preferent"),Aanbod!E145*2,IF(EXACT(Aanbod!F145, "Concurrent"),Aanbod!E145,0))," ")</f>
        <v xml:space="preserve"> </v>
      </c>
      <c r="C130" s="28" t="str">
        <f>IF(Aanbod!E145&gt;0,Aanbod!E145," ")</f>
        <v xml:space="preserve"> </v>
      </c>
      <c r="D130" s="5"/>
      <c r="E130" s="5"/>
      <c r="F130" s="5" t="str">
        <f>IF(Aanbod!D145&gt;"",IF(EXACT(Aanbod!D145, "pA"),Berekening!B130,IF(EXACT(Aanbod!D145, "Gvg-A"),Berekening!B130,IF(EXACT(Aanbod!D145, "Gvg"),Berekening!B130,0)))," ")</f>
        <v xml:space="preserve"> </v>
      </c>
      <c r="G130" s="5" t="str">
        <f>IF(Aanbod!D145&gt;"",IF(EXACT(Aanbod!D145, "pA"),Aanbod!E145,IF(EXACT(Aanbod!D145, "Gvg-A"),Aanbod!E145,IF(EXACT(Aanbod!D145, "Gvg"),Aanbod!E145,0)))," ")</f>
        <v xml:space="preserve"> </v>
      </c>
      <c r="H130" s="5" t="str">
        <f>IF(Aanbod!D145&gt;"",IF($F$203&gt;0,$E$1/$F$203*F130,0)," ")</f>
        <v xml:space="preserve"> </v>
      </c>
      <c r="I130" s="29" t="str">
        <f>IF(Aanbod!D145&gt;"",IF(G130&gt;0,H130/G130," ")," ")</f>
        <v xml:space="preserve"> </v>
      </c>
      <c r="J130" s="5"/>
      <c r="K130" s="5"/>
      <c r="L130" s="5" t="str">
        <f>IF(Aanbod!D145&gt;"",IF(EXACT(Aanbod!D145, "pB"),Berekening!B130,IF(EXACT(Aanbod!D145, "Gvg-B"),Berekening!B130,IF(EXACT(Aanbod!D145, "Gvg"),Berekening!B130,0)))," ")</f>
        <v xml:space="preserve"> </v>
      </c>
      <c r="M130" s="5" t="str">
        <f>IF(Aanbod!D145&gt;"",IF(EXACT(Aanbod!D145, "pB"),Aanbod!E145,IF(EXACT(Aanbod!D145, "Gvg-B"),Aanbod!E145,IF(EXACT(Aanbod!D145, "Gvg"),Aanbod!E145,0)))," ")</f>
        <v xml:space="preserve"> </v>
      </c>
      <c r="N130" s="9" t="str">
        <f>IF(Aanbod!D145&gt;"",IF($L$203&gt;0,$K$1/$L$203*L130,0)," ")</f>
        <v xml:space="preserve"> </v>
      </c>
      <c r="O130" s="10" t="str">
        <f>IF(Aanbod!D145&gt;"",IF(M130&gt;0,N130/M130," ")," ")</f>
        <v xml:space="preserve"> </v>
      </c>
      <c r="P130" s="26"/>
      <c r="Q130" s="30"/>
      <c r="R130" s="31" t="str">
        <f>IF(Aanbod!D145&gt;"",IF(EXACT(Aanbod!D145, "pA"),Berekening!B130,IF(EXACT(Aanbod!D145, "Gvg"),Berekening!B130,IF(EXACT(Aanbod!D145, "Gvg-A"),Berekening!B130,IF(EXACT(Aanbod!D145, "Gvg-B"),Berekening!B130,0))))," ")</f>
        <v xml:space="preserve"> </v>
      </c>
      <c r="S130" s="31" t="str">
        <f>IF(Aanbod!D145&gt;"",IF(EXACT(Aanbod!D145, "pA"),Aanbod!E145,IF(EXACT(Aanbod!D145, "Gvg"),Aanbod!E145,IF(EXACT(Aanbod!D145, "Gvg-A"),Aanbod!E145,IF(EXACT(Aanbod!D145, "Gvg-B"),Aanbod!E145,0))))," ")</f>
        <v xml:space="preserve"> </v>
      </c>
      <c r="T130" s="31" t="str">
        <f>IF(Aanbod!D145&gt;"",IF($R$203&gt;0,$Q$1/$R$203*R130,0)," ")</f>
        <v xml:space="preserve"> </v>
      </c>
      <c r="U130" s="29" t="str">
        <f>IF(Aanbod!D145&gt;"",IF(S130&gt;0,T130/S130," ")," ")</f>
        <v xml:space="preserve"> </v>
      </c>
      <c r="W130" s="26"/>
      <c r="X130" s="30"/>
      <c r="Y130" s="31" t="str">
        <f>IF(Aanbod!D145&gt;"",IF(EXACT(Aanbod!D145, "pB"),Berekening!B130,IF(EXACT(Aanbod!D145, "Gvg"),Berekening!B130,IF(EXACT(Aanbod!D145, "Gvg-A"),Berekening!B130,IF(EXACT(Aanbod!D145, "Gvg-B"),Berekening!B130,0))))," ")</f>
        <v xml:space="preserve"> </v>
      </c>
      <c r="Z130" s="31" t="str">
        <f>IF(Aanbod!D145&gt;"",IF(EXACT(Aanbod!D145, "pB"),Aanbod!E145,IF(EXACT(Aanbod!D145, "Gvg"),Aanbod!E145,IF(EXACT(Aanbod!D145, "Gvg-A"),Aanbod!E145,IF(EXACT(Aanbod!D145, "Gvg-B"),Aanbod!E145,0))))," ")</f>
        <v xml:space="preserve"> </v>
      </c>
      <c r="AA130" s="31" t="str">
        <f>IF(Aanbod!D145&gt;"",IF($Y$203&gt;0,$X$1/$Y$203*Y130,0)," ")</f>
        <v xml:space="preserve"> </v>
      </c>
      <c r="AB130" s="29" t="str">
        <f>IF(Aanbod!D145&gt;"",IF(Z130&gt;0,AA130/Z130," ")," ")</f>
        <v xml:space="preserve"> </v>
      </c>
      <c r="AC130" s="32"/>
      <c r="AD130" s="26" t="str">
        <f>IF(Aanbod!D145&gt;"",ROW(AE130)-1," ")</f>
        <v xml:space="preserve"> </v>
      </c>
      <c r="AE130" t="str">
        <f>IF(Aanbod!D145&gt;"",Aanbod!D145," ")</f>
        <v xml:space="preserve"> </v>
      </c>
      <c r="AF130" s="9" t="str">
        <f>IF(Aanbod!D145&gt;"",Aanbod!E145," ")</f>
        <v xml:space="preserve"> </v>
      </c>
      <c r="AG130" t="str">
        <f>IF(Aanbod!D145&gt;"",Aanbod!F145," ")</f>
        <v xml:space="preserve"> </v>
      </c>
      <c r="AH130" s="33" t="str">
        <f>IF(Aanbod!D145&gt;"",Berekening!B130," ")</f>
        <v xml:space="preserve"> </v>
      </c>
      <c r="AI130" s="34" t="str">
        <f>IF(Aanbod!D145&gt;"",Berekening!H130+Berekening!N130+Berekening!T130+Berekening!AA130," ")</f>
        <v xml:space="preserve"> </v>
      </c>
      <c r="AJ130" s="35" t="str">
        <f>IF(Aanbod!D145&gt;"",IF((AI130-AF130)&gt;0,0,(AI130-AF130))," ")</f>
        <v xml:space="preserve"> </v>
      </c>
      <c r="AK130" s="35" t="str">
        <f>IF(Aanbod!D145&gt;"",IF((AI130-AF130)&gt;0,(AI130-AF130),0)," ")</f>
        <v xml:space="preserve"> </v>
      </c>
      <c r="AL130" s="35" t="str">
        <f>IF(Aanbod!D145&gt;"",IF(AK130&gt;0,Berekening!H130/AI130*AK130,0)," ")</f>
        <v xml:space="preserve"> </v>
      </c>
      <c r="AM130" s="35" t="str">
        <f>IF(Aanbod!D145&gt;"",IF(AK130&gt;0,Berekening!N130/AI130*AK130,0)," ")</f>
        <v xml:space="preserve"> </v>
      </c>
      <c r="AN130" s="35" t="str">
        <f>IF(Aanbod!D145&gt;"",IF(AK130&gt;0,Berekening!T130/AI130*AK130,0)," ")</f>
        <v xml:space="preserve"> </v>
      </c>
      <c r="AO130" s="33" t="str">
        <f>IF(Aanbod!D145&gt;"",IF(AK130&gt;0,Berekening!AA130/AI130*AK130,0)," ")</f>
        <v xml:space="preserve"> </v>
      </c>
      <c r="AX130" s="36"/>
      <c r="AY130" s="5"/>
      <c r="AZ130" s="5" t="str">
        <f>IF(Aanbod!D145&gt;"",IF(EXACT(AK130,0),IF(EXACT(Aanbod!D145, "pA"),Berekening!B130,IF(EXACT(Aanbod!D145, "Gvg-A"),Berekening!B130,IF(EXACT(Aanbod!D145, "Gvg"),Berekening!B130,0))),0)," ")</f>
        <v xml:space="preserve"> </v>
      </c>
      <c r="BA130" s="5" t="str">
        <f>IF(Aanbod!D145&gt;"",IF(EXACT(AK130,0),IF(EXACT(Aanbod!D145, "pA"),Aanbod!E145,IF(EXACT(Aanbod!D145, "Gvg-A"),Aanbod!E145,IF(EXACT(Aanbod!D145, "Gvg"),Aanbod!E145,0))),0)," ")</f>
        <v xml:space="preserve"> </v>
      </c>
      <c r="BB130" s="5" t="str">
        <f>IF(Aanbod!D145&gt;"",IF($AZ$203&gt;0,$AY$1/$AZ$203*AZ130,0)," ")</f>
        <v xml:space="preserve"> </v>
      </c>
      <c r="BC130" s="29" t="str">
        <f>IF(Aanbod!D145&gt;"",IF(BA130&gt;0,BB130/BA130," ")," ")</f>
        <v xml:space="preserve"> </v>
      </c>
      <c r="BD130" s="5"/>
      <c r="BE130" s="5"/>
      <c r="BF130" s="5" t="str">
        <f>IF(Aanbod!D145&gt;"",IF(EXACT(AK130,0),IF(EXACT(Aanbod!D145, "pB"),Berekening!B130,IF(EXACT(Aanbod!D145, "Gvg-B"),Berekening!B130,IF(EXACT(Aanbod!D145, "Gvg"),Berekening!B130,0))),0)," ")</f>
        <v xml:space="preserve"> </v>
      </c>
      <c r="BG130" s="5" t="str">
        <f>IF(Aanbod!D145&gt;"",IF(EXACT(AK130,0),IF(EXACT(Aanbod!D145, "pB"),Aanbod!E145,IF(EXACT(Aanbod!D145, "Gvg-B"),Aanbod!E145,IF(EXACT(Aanbod!D145, "Gvg"),Aanbod!E145,0))),0)," ")</f>
        <v xml:space="preserve"> </v>
      </c>
      <c r="BH130" s="9" t="str">
        <f>IF(Aanbod!D145&gt;"",IF($BF$203&gt;0,$BE$1/$BF$203*BF130,0)," ")</f>
        <v xml:space="preserve"> </v>
      </c>
      <c r="BI130" s="10" t="str">
        <f>IF(Aanbod!D145&gt;"",IF(BG130&gt;0,BH130/BG130," ")," ")</f>
        <v xml:space="preserve"> </v>
      </c>
      <c r="BJ130" s="26"/>
      <c r="BK130" s="30"/>
      <c r="BL130" s="31" t="str">
        <f>IF(Aanbod!D145&gt;"",IF(EXACT(AK130,0),IF(EXACT(Aanbod!D145, "pA"),Berekening!B130,IF(EXACT(Aanbod!D145, "Gvg"),Berekening!B130,IF(EXACT(Aanbod!D145, "Gvg-A"),Berekening!B130,IF(EXACT(Aanbod!D145, "Gvg-B"),Berekening!B130,0)))),0)," ")</f>
        <v xml:space="preserve"> </v>
      </c>
      <c r="BM130" s="31" t="str">
        <f>IF(Aanbod!D145&gt;"",IF(EXACT(AK130,0),IF(EXACT(Aanbod!D145, "pA"),Aanbod!E145,IF(EXACT(Aanbod!D145, "Gvg"),Aanbod!E145,IF(EXACT(Aanbod!D145, "Gvg-A"),Aanbod!E145,IF(EXACT(Aanbod!D145, "Gvg-B"),Aanbod!E145,0)))),0)," ")</f>
        <v xml:space="preserve"> </v>
      </c>
      <c r="BN130" s="31" t="str">
        <f>IF(Aanbod!D145&gt;"",IF($BL$203&gt;0,$BK$1/$BL$203*BL130,0)," ")</f>
        <v xml:space="preserve"> </v>
      </c>
      <c r="BO130" s="29" t="str">
        <f>IF(Aanbod!D145&gt;"",IF(BM130&gt;0,BN130/BM130," ")," ")</f>
        <v xml:space="preserve"> </v>
      </c>
      <c r="BQ130" s="26"/>
      <c r="BR130" s="30"/>
      <c r="BS130" s="31" t="str">
        <f>IF(Aanbod!D145&gt;"",IF(EXACT(AK130,0),IF(EXACT(Aanbod!D145, "pB"),Berekening!B130,IF(EXACT(Aanbod!D145, "Gvg"),Berekening!B130,IF(EXACT(Aanbod!D145, "Gvg-A"),Berekening!B130,IF(EXACT(Aanbod!D145, "Gvg-B"),Berekening!B130,0)))),0)," ")</f>
        <v xml:space="preserve"> </v>
      </c>
      <c r="BT130" s="31" t="str">
        <f>IF(Aanbod!D145&gt;"",IF(EXACT(AK130,0),IF(EXACT(Aanbod!D145, "pB"),Aanbod!E145,IF(EXACT(Aanbod!D145, "Gvg"),Aanbod!E145,IF(EXACT(Aanbod!D145, "Gvg-A"),Aanbod!E145,IF(EXACT(Aanbod!D145, "Gvg-B"),Aanbod!E145,0)))),0)," ")</f>
        <v xml:space="preserve"> </v>
      </c>
      <c r="BU130" s="31" t="str">
        <f>IF(Aanbod!D145&gt;"",IF($BS$203&gt;0,$BR$1/$BS$203*BS130,0)," ")</f>
        <v xml:space="preserve"> </v>
      </c>
      <c r="BV130" s="29" t="str">
        <f>IF(Aanbod!D145&gt;"",IF(BT130&gt;0,BU130/BT130," ")," ")</f>
        <v xml:space="preserve"> </v>
      </c>
      <c r="BX130" s="34" t="str">
        <f>IF(Aanbod!D145&gt;"",AI130-AK130+BB130+BH130+BN130+BU130," ")</f>
        <v xml:space="preserve"> </v>
      </c>
      <c r="BY130" s="35" t="str">
        <f>IF(Aanbod!D145&gt;"",IF((BX130-AF130)&gt;0,0,(BX130-AF130))," ")</f>
        <v xml:space="preserve"> </v>
      </c>
      <c r="BZ130" s="35" t="str">
        <f>IF(Aanbod!D145&gt;"",IF((BX130-AF130)&gt;0,(BX130-AF130),0)," ")</f>
        <v xml:space="preserve"> </v>
      </c>
      <c r="CA130" s="35" t="str">
        <f>IF(Aanbod!D145&gt;"",IF(BZ130&gt;0,(Berekening!H130+BB130)/BX130*BZ130,0)," ")</f>
        <v xml:space="preserve"> </v>
      </c>
      <c r="CB130" s="35" t="str">
        <f>IF(Aanbod!D145&gt;"",IF(BZ130&gt;0,(Berekening!N130+BH130)/BX130*BZ130,0)," ")</f>
        <v xml:space="preserve"> </v>
      </c>
      <c r="CC130" s="35" t="str">
        <f>IF(Aanbod!D145&gt;"",IF(BZ130&gt;0,(Berekening!T130+BN130)/BX130*BZ130,0)," ")</f>
        <v xml:space="preserve"> </v>
      </c>
      <c r="CD130" s="33" t="str">
        <f>IF(Aanbod!D145&gt;"",IF(BZ130&gt;0,Berekening!AA130/BX130*BZ130,0)," ")</f>
        <v xml:space="preserve"> </v>
      </c>
      <c r="CE130" s="35"/>
      <c r="CM130" s="36"/>
      <c r="CN130" s="5"/>
      <c r="CO130" s="5" t="str">
        <f>IF(Aanbod!D145&gt;"",IF(EXACT(BZ130,0),IF(EXACT(AK130,0),IF(EXACT(AE130, "pA"),AH130,IF(EXACT(AE130, "Gvg-A"),AH130,IF(EXACT(AE130, "Gvg"),AH130,0))),0),0)," ")</f>
        <v xml:space="preserve"> </v>
      </c>
      <c r="CP130" s="5" t="str">
        <f>IF(Aanbod!D145&gt;"",IF(EXACT(BZ130,0),IF(EXACT(AK130,0),IF(EXACT(AE130, "pA"),AF130,IF(EXACT(AE130, "Gvg-A"),AF130,IF(EXACT(AE130, "Gvg"),AF130,0))),0),0)," ")</f>
        <v xml:space="preserve"> </v>
      </c>
      <c r="CQ130" s="5" t="str">
        <f>IF(Aanbod!D145&gt;"",IF($CO$203&gt;0,$CN$1/$CO$203*CO130,0)," ")</f>
        <v xml:space="preserve"> </v>
      </c>
      <c r="CR130" s="29" t="str">
        <f>IF(Aanbod!D145&gt;"",IF(CP130&gt;0,CQ130/CP130," ")," ")</f>
        <v xml:space="preserve"> </v>
      </c>
      <c r="CS130" s="5"/>
      <c r="CT130" s="5"/>
      <c r="CU130" s="5" t="str">
        <f>IF(Aanbod!D145&gt;"",IF(EXACT(BZ130,0),IF(EXACT(AK130,0),IF(EXACT(AE130, "pB"),AH130,IF(EXACT(AE130, "Gvg-B"),AH130,IF(EXACT(AE130, "Gvg"),AH130,0))),0),0)," ")</f>
        <v xml:space="preserve"> </v>
      </c>
      <c r="CV130" s="5" t="str">
        <f>IF(Aanbod!D145&gt;"",IF(EXACT(BZ130,0),IF(EXACT(AK130,0),IF(EXACT(AE130, "pB"),AF130,IF(EXACT(AE130, "Gvg-B"),AF130,IF(EXACT(AE130, "Gvg"),AF130,0))),0),0)," ")</f>
        <v xml:space="preserve"> </v>
      </c>
      <c r="CW130" s="9" t="str">
        <f>IF(Aanbod!D145&gt;"",IF($CU$203&gt;0,$CT$1/$CU$203*CU130,0)," ")</f>
        <v xml:space="preserve"> </v>
      </c>
      <c r="CX130" s="10" t="str">
        <f>IF(Aanbod!D145&gt;"",IF(CV130&gt;0,CW130/CV130," ")," ")</f>
        <v xml:space="preserve"> </v>
      </c>
      <c r="CY130" s="26"/>
      <c r="CZ130" s="30"/>
      <c r="DA130" s="31" t="str">
        <f>IF(Aanbod!D145&gt;"",IF(EXACT(BZ130,0),IF(EXACT(AK130,0),IF(EXACT(AE130, "pA"),AH130,IF(EXACT(AE130, "Gvg"),AH130,IF(EXACT(AE130, "Gvg-A"),AH130,IF(EXACT(AE130, "Gvg-B"),AH130,0)))),0),0)," ")</f>
        <v xml:space="preserve"> </v>
      </c>
      <c r="DB130" s="31" t="str">
        <f>IF(Aanbod!D145&gt;"",IF(EXACT(BZ130,0),IF(EXACT(AK130,0),IF(EXACT(AE130, "pA"),AF130,IF(EXACT(AE130, "Gvg"),AF130,IF(EXACT(AE130, "Gvg-A"),AF130,IF(EXACT(AE130, "Gvg-B"),AF130,0)))),0),0)," ")</f>
        <v xml:space="preserve"> </v>
      </c>
      <c r="DC130" s="31" t="str">
        <f>IF(Aanbod!D145&gt;"",IF($DA$203&gt;0,$CZ$1/$DA$203*DA130,0)," ")</f>
        <v xml:space="preserve"> </v>
      </c>
      <c r="DD130" s="29" t="str">
        <f>IF(Aanbod!D145&gt;"",IF(DB130&gt;0,DC130/DB130," ")," ")</f>
        <v xml:space="preserve"> </v>
      </c>
      <c r="DF130" s="26"/>
      <c r="DG130" s="30"/>
      <c r="DH130" s="31" t="str">
        <f>IF(Aanbod!D145&gt;"",IF(EXACT(BZ130,0),IF(EXACT(AK130,0),IF(EXACT(AE130, "pB"),AH130,IF(EXACT(AE130, "Gvg"),AH130,IF(EXACT(AE130, "Gvg-A"),AH130,IF(EXACT(AE130, "Gvg-B"),AH130,0)))),0),0)," ")</f>
        <v xml:space="preserve"> </v>
      </c>
      <c r="DI130" s="31" t="str">
        <f>IF(Aanbod!D145&gt;"",IF(EXACT(BZ130,0),IF(EXACT(AK130,0),IF(EXACT(AE130, "pB"),AF130,IF(EXACT(AE130, "Gvg"),AF130,IF(EXACT(AE130, "Gvg-A"),AF130,IF(EXACT(AE130, "Gvg-B"),AF130,0)))),0),0)," ")</f>
        <v xml:space="preserve"> </v>
      </c>
      <c r="DJ130" s="31" t="str">
        <f>IF(Aanbod!D145&gt;"",IF($DH$203&gt;0,$DG$1/$DH$203*DH130,0)," ")</f>
        <v xml:space="preserve"> </v>
      </c>
      <c r="DK130" s="29" t="str">
        <f>IF(Aanbod!D145&gt;"",IF(DI130&gt;0,DJ130/DI130," ")," ")</f>
        <v xml:space="preserve"> </v>
      </c>
      <c r="DM130" s="37" t="str">
        <f>IF(Aanbod!D145&gt;"",BX130-BZ130+CQ130+CW130+DC130+DJ130," ")</f>
        <v xml:space="preserve"> </v>
      </c>
      <c r="DN130" s="35" t="str">
        <f>IF(Aanbod!D145&gt;"",IF((DM130-AF130)&gt;0,(DM130-AF130),0)," ")</f>
        <v xml:space="preserve"> </v>
      </c>
      <c r="DO130" s="35" t="str">
        <f>IF(Aanbod!D145&gt;"",IF(DN130&gt;0,(Berekening!H130+BB130+CQ130)/DM130*DN130,0)," ")</f>
        <v xml:space="preserve"> </v>
      </c>
      <c r="DP130" s="35" t="str">
        <f>IF(Aanbod!D145&gt;"",IF(DN130&gt;0,(Berekening!N130+BH130+CW130)/DM130*DN130,0)," ")</f>
        <v xml:space="preserve"> </v>
      </c>
      <c r="DQ130" s="35" t="str">
        <f>IF(Aanbod!D145&gt;"",IF(DN130&gt;0,(Berekening!T130+BN130+DC130)/DM130*DN130,0)," ")</f>
        <v xml:space="preserve"> </v>
      </c>
      <c r="DR130" s="33" t="str">
        <f>IF(Aanbod!D145&gt;"",IF(DN130&gt;0,(Berekening!AA130+BU130+DJ130)/DM130*DN130,0)," ")</f>
        <v xml:space="preserve"> </v>
      </c>
      <c r="DS130" s="35"/>
      <c r="DT130" s="38" t="str">
        <f>IF(Aanbod!D145&gt;"",ROUND((DM130-DN130),2)," ")</f>
        <v xml:space="preserve"> </v>
      </c>
      <c r="DU130" s="38" t="str">
        <f>IF(Aanbod!D145&gt;"",IF(DT130=C130,0.01,DT130),"")</f>
        <v/>
      </c>
      <c r="DV130" s="39" t="str">
        <f>IF(Aanbod!D145&gt;"",RANK(DU130,$DU$2:$DU$201) + COUNTIF($DU$2:DU130,DU130) -1," ")</f>
        <v xml:space="preserve"> </v>
      </c>
      <c r="DW130" s="35" t="str">
        <f>IF(Aanbod!D145&gt;"",IF($DV$203&lt;0,IF(DV130&lt;=ABS($DV$203),0.01,0),IF(DV130&lt;=ABS($DV$203),-0.01,0))," ")</f>
        <v xml:space="preserve"> </v>
      </c>
      <c r="DX130" s="35"/>
      <c r="DY130" s="28" t="str">
        <f>IF(Aanbod!D145&gt;"",DT130+DW130," ")</f>
        <v xml:space="preserve"> </v>
      </c>
    </row>
    <row r="131" spans="1:129" x14ac:dyDescent="0.25">
      <c r="A131" s="26" t="str">
        <f>Aanbod!A146</f>
        <v/>
      </c>
      <c r="B131" s="27" t="str">
        <f>IF(Aanbod!D146&gt;"",IF(EXACT(Aanbod!F146, "Preferent"),Aanbod!E146*2,IF(EXACT(Aanbod!F146, "Concurrent"),Aanbod!E146,0))," ")</f>
        <v xml:space="preserve"> </v>
      </c>
      <c r="C131" s="28" t="str">
        <f>IF(Aanbod!E146&gt;0,Aanbod!E146," ")</f>
        <v xml:space="preserve"> </v>
      </c>
      <c r="D131" s="5"/>
      <c r="E131" s="5"/>
      <c r="F131" s="5" t="str">
        <f>IF(Aanbod!D146&gt;"",IF(EXACT(Aanbod!D146, "pA"),Berekening!B131,IF(EXACT(Aanbod!D146, "Gvg-A"),Berekening!B131,IF(EXACT(Aanbod!D146, "Gvg"),Berekening!B131,0)))," ")</f>
        <v xml:space="preserve"> </v>
      </c>
      <c r="G131" s="5" t="str">
        <f>IF(Aanbod!D146&gt;"",IF(EXACT(Aanbod!D146, "pA"),Aanbod!E146,IF(EXACT(Aanbod!D146, "Gvg-A"),Aanbod!E146,IF(EXACT(Aanbod!D146, "Gvg"),Aanbod!E146,0)))," ")</f>
        <v xml:space="preserve"> </v>
      </c>
      <c r="H131" s="5" t="str">
        <f>IF(Aanbod!D146&gt;"",IF($F$203&gt;0,$E$1/$F$203*F131,0)," ")</f>
        <v xml:space="preserve"> </v>
      </c>
      <c r="I131" s="29" t="str">
        <f>IF(Aanbod!D146&gt;"",IF(G131&gt;0,H131/G131," ")," ")</f>
        <v xml:space="preserve"> </v>
      </c>
      <c r="J131" s="5"/>
      <c r="K131" s="5"/>
      <c r="L131" s="5" t="str">
        <f>IF(Aanbod!D146&gt;"",IF(EXACT(Aanbod!D146, "pB"),Berekening!B131,IF(EXACT(Aanbod!D146, "Gvg-B"),Berekening!B131,IF(EXACT(Aanbod!D146, "Gvg"),Berekening!B131,0)))," ")</f>
        <v xml:space="preserve"> </v>
      </c>
      <c r="M131" s="5" t="str">
        <f>IF(Aanbod!D146&gt;"",IF(EXACT(Aanbod!D146, "pB"),Aanbod!E146,IF(EXACT(Aanbod!D146, "Gvg-B"),Aanbod!E146,IF(EXACT(Aanbod!D146, "Gvg"),Aanbod!E146,0)))," ")</f>
        <v xml:space="preserve"> </v>
      </c>
      <c r="N131" s="9" t="str">
        <f>IF(Aanbod!D146&gt;"",IF($L$203&gt;0,$K$1/$L$203*L131,0)," ")</f>
        <v xml:space="preserve"> </v>
      </c>
      <c r="O131" s="10" t="str">
        <f>IF(Aanbod!D146&gt;"",IF(M131&gt;0,N131/M131," ")," ")</f>
        <v xml:space="preserve"> </v>
      </c>
      <c r="P131" s="26"/>
      <c r="Q131" s="30"/>
      <c r="R131" s="31" t="str">
        <f>IF(Aanbod!D146&gt;"",IF(EXACT(Aanbod!D146, "pA"),Berekening!B131,IF(EXACT(Aanbod!D146, "Gvg"),Berekening!B131,IF(EXACT(Aanbod!D146, "Gvg-A"),Berekening!B131,IF(EXACT(Aanbod!D146, "Gvg-B"),Berekening!B131,0))))," ")</f>
        <v xml:space="preserve"> </v>
      </c>
      <c r="S131" s="31" t="str">
        <f>IF(Aanbod!D146&gt;"",IF(EXACT(Aanbod!D146, "pA"),Aanbod!E146,IF(EXACT(Aanbod!D146, "Gvg"),Aanbod!E146,IF(EXACT(Aanbod!D146, "Gvg-A"),Aanbod!E146,IF(EXACT(Aanbod!D146, "Gvg-B"),Aanbod!E146,0))))," ")</f>
        <v xml:space="preserve"> </v>
      </c>
      <c r="T131" s="31" t="str">
        <f>IF(Aanbod!D146&gt;"",IF($R$203&gt;0,$Q$1/$R$203*R131,0)," ")</f>
        <v xml:space="preserve"> </v>
      </c>
      <c r="U131" s="29" t="str">
        <f>IF(Aanbod!D146&gt;"",IF(S131&gt;0,T131/S131," ")," ")</f>
        <v xml:space="preserve"> </v>
      </c>
      <c r="W131" s="26"/>
      <c r="X131" s="30"/>
      <c r="Y131" s="31" t="str">
        <f>IF(Aanbod!D146&gt;"",IF(EXACT(Aanbod!D146, "pB"),Berekening!B131,IF(EXACT(Aanbod!D146, "Gvg"),Berekening!B131,IF(EXACT(Aanbod!D146, "Gvg-A"),Berekening!B131,IF(EXACT(Aanbod!D146, "Gvg-B"),Berekening!B131,0))))," ")</f>
        <v xml:space="preserve"> </v>
      </c>
      <c r="Z131" s="31" t="str">
        <f>IF(Aanbod!D146&gt;"",IF(EXACT(Aanbod!D146, "pB"),Aanbod!E146,IF(EXACT(Aanbod!D146, "Gvg"),Aanbod!E146,IF(EXACT(Aanbod!D146, "Gvg-A"),Aanbod!E146,IF(EXACT(Aanbod!D146, "Gvg-B"),Aanbod!E146,0))))," ")</f>
        <v xml:space="preserve"> </v>
      </c>
      <c r="AA131" s="31" t="str">
        <f>IF(Aanbod!D146&gt;"",IF($Y$203&gt;0,$X$1/$Y$203*Y131,0)," ")</f>
        <v xml:space="preserve"> </v>
      </c>
      <c r="AB131" s="29" t="str">
        <f>IF(Aanbod!D146&gt;"",IF(Z131&gt;0,AA131/Z131," ")," ")</f>
        <v xml:space="preserve"> </v>
      </c>
      <c r="AC131" s="32"/>
      <c r="AD131" s="26" t="str">
        <f>IF(Aanbod!D146&gt;"",ROW(AE131)-1," ")</f>
        <v xml:space="preserve"> </v>
      </c>
      <c r="AE131" t="str">
        <f>IF(Aanbod!D146&gt;"",Aanbod!D146," ")</f>
        <v xml:space="preserve"> </v>
      </c>
      <c r="AF131" s="9" t="str">
        <f>IF(Aanbod!D146&gt;"",Aanbod!E146," ")</f>
        <v xml:space="preserve"> </v>
      </c>
      <c r="AG131" t="str">
        <f>IF(Aanbod!D146&gt;"",Aanbod!F146," ")</f>
        <v xml:space="preserve"> </v>
      </c>
      <c r="AH131" s="33" t="str">
        <f>IF(Aanbod!D146&gt;"",Berekening!B131," ")</f>
        <v xml:space="preserve"> </v>
      </c>
      <c r="AI131" s="34" t="str">
        <f>IF(Aanbod!D146&gt;"",Berekening!H131+Berekening!N131+Berekening!T131+Berekening!AA131," ")</f>
        <v xml:space="preserve"> </v>
      </c>
      <c r="AJ131" s="35" t="str">
        <f>IF(Aanbod!D146&gt;"",IF((AI131-AF131)&gt;0,0,(AI131-AF131))," ")</f>
        <v xml:space="preserve"> </v>
      </c>
      <c r="AK131" s="35" t="str">
        <f>IF(Aanbod!D146&gt;"",IF((AI131-AF131)&gt;0,(AI131-AF131),0)," ")</f>
        <v xml:space="preserve"> </v>
      </c>
      <c r="AL131" s="35" t="str">
        <f>IF(Aanbod!D146&gt;"",IF(AK131&gt;0,Berekening!H131/AI131*AK131,0)," ")</f>
        <v xml:space="preserve"> </v>
      </c>
      <c r="AM131" s="35" t="str">
        <f>IF(Aanbod!D146&gt;"",IF(AK131&gt;0,Berekening!N131/AI131*AK131,0)," ")</f>
        <v xml:space="preserve"> </v>
      </c>
      <c r="AN131" s="35" t="str">
        <f>IF(Aanbod!D146&gt;"",IF(AK131&gt;0,Berekening!T131/AI131*AK131,0)," ")</f>
        <v xml:space="preserve"> </v>
      </c>
      <c r="AO131" s="33" t="str">
        <f>IF(Aanbod!D146&gt;"",IF(AK131&gt;0,Berekening!AA131/AI131*AK131,0)," ")</f>
        <v xml:space="preserve"> </v>
      </c>
      <c r="AX131" s="36"/>
      <c r="AY131" s="5"/>
      <c r="AZ131" s="5" t="str">
        <f>IF(Aanbod!D146&gt;"",IF(EXACT(AK131,0),IF(EXACT(Aanbod!D146, "pA"),Berekening!B131,IF(EXACT(Aanbod!D146, "Gvg-A"),Berekening!B131,IF(EXACT(Aanbod!D146, "Gvg"),Berekening!B131,0))),0)," ")</f>
        <v xml:space="preserve"> </v>
      </c>
      <c r="BA131" s="5" t="str">
        <f>IF(Aanbod!D146&gt;"",IF(EXACT(AK131,0),IF(EXACT(Aanbod!D146, "pA"),Aanbod!E146,IF(EXACT(Aanbod!D146, "Gvg-A"),Aanbod!E146,IF(EXACT(Aanbod!D146, "Gvg"),Aanbod!E146,0))),0)," ")</f>
        <v xml:space="preserve"> </v>
      </c>
      <c r="BB131" s="5" t="str">
        <f>IF(Aanbod!D146&gt;"",IF($AZ$203&gt;0,$AY$1/$AZ$203*AZ131,0)," ")</f>
        <v xml:space="preserve"> </v>
      </c>
      <c r="BC131" s="29" t="str">
        <f>IF(Aanbod!D146&gt;"",IF(BA131&gt;0,BB131/BA131," ")," ")</f>
        <v xml:space="preserve"> </v>
      </c>
      <c r="BD131" s="5"/>
      <c r="BE131" s="5"/>
      <c r="BF131" s="5" t="str">
        <f>IF(Aanbod!D146&gt;"",IF(EXACT(AK131,0),IF(EXACT(Aanbod!D146, "pB"),Berekening!B131,IF(EXACT(Aanbod!D146, "Gvg-B"),Berekening!B131,IF(EXACT(Aanbod!D146, "Gvg"),Berekening!B131,0))),0)," ")</f>
        <v xml:space="preserve"> </v>
      </c>
      <c r="BG131" s="5" t="str">
        <f>IF(Aanbod!D146&gt;"",IF(EXACT(AK131,0),IF(EXACT(Aanbod!D146, "pB"),Aanbod!E146,IF(EXACT(Aanbod!D146, "Gvg-B"),Aanbod!E146,IF(EXACT(Aanbod!D146, "Gvg"),Aanbod!E146,0))),0)," ")</f>
        <v xml:space="preserve"> </v>
      </c>
      <c r="BH131" s="9" t="str">
        <f>IF(Aanbod!D146&gt;"",IF($BF$203&gt;0,$BE$1/$BF$203*BF131,0)," ")</f>
        <v xml:space="preserve"> </v>
      </c>
      <c r="BI131" s="10" t="str">
        <f>IF(Aanbod!D146&gt;"",IF(BG131&gt;0,BH131/BG131," ")," ")</f>
        <v xml:space="preserve"> </v>
      </c>
      <c r="BJ131" s="26"/>
      <c r="BK131" s="30"/>
      <c r="BL131" s="31" t="str">
        <f>IF(Aanbod!D146&gt;"",IF(EXACT(AK131,0),IF(EXACT(Aanbod!D146, "pA"),Berekening!B131,IF(EXACT(Aanbod!D146, "Gvg"),Berekening!B131,IF(EXACT(Aanbod!D146, "Gvg-A"),Berekening!B131,IF(EXACT(Aanbod!D146, "Gvg-B"),Berekening!B131,0)))),0)," ")</f>
        <v xml:space="preserve"> </v>
      </c>
      <c r="BM131" s="31" t="str">
        <f>IF(Aanbod!D146&gt;"",IF(EXACT(AK131,0),IF(EXACT(Aanbod!D146, "pA"),Aanbod!E146,IF(EXACT(Aanbod!D146, "Gvg"),Aanbod!E146,IF(EXACT(Aanbod!D146, "Gvg-A"),Aanbod!E146,IF(EXACT(Aanbod!D146, "Gvg-B"),Aanbod!E146,0)))),0)," ")</f>
        <v xml:space="preserve"> </v>
      </c>
      <c r="BN131" s="31" t="str">
        <f>IF(Aanbod!D146&gt;"",IF($BL$203&gt;0,$BK$1/$BL$203*BL131,0)," ")</f>
        <v xml:space="preserve"> </v>
      </c>
      <c r="BO131" s="29" t="str">
        <f>IF(Aanbod!D146&gt;"",IF(BM131&gt;0,BN131/BM131," ")," ")</f>
        <v xml:space="preserve"> </v>
      </c>
      <c r="BQ131" s="26"/>
      <c r="BR131" s="30"/>
      <c r="BS131" s="31" t="str">
        <f>IF(Aanbod!D146&gt;"",IF(EXACT(AK131,0),IF(EXACT(Aanbod!D146, "pB"),Berekening!B131,IF(EXACT(Aanbod!D146, "Gvg"),Berekening!B131,IF(EXACT(Aanbod!D146, "Gvg-A"),Berekening!B131,IF(EXACT(Aanbod!D146, "Gvg-B"),Berekening!B131,0)))),0)," ")</f>
        <v xml:space="preserve"> </v>
      </c>
      <c r="BT131" s="31" t="str">
        <f>IF(Aanbod!D146&gt;"",IF(EXACT(AK131,0),IF(EXACT(Aanbod!D146, "pB"),Aanbod!E146,IF(EXACT(Aanbod!D146, "Gvg"),Aanbod!E146,IF(EXACT(Aanbod!D146, "Gvg-A"),Aanbod!E146,IF(EXACT(Aanbod!D146, "Gvg-B"),Aanbod!E146,0)))),0)," ")</f>
        <v xml:space="preserve"> </v>
      </c>
      <c r="BU131" s="31" t="str">
        <f>IF(Aanbod!D146&gt;"",IF($BS$203&gt;0,$BR$1/$BS$203*BS131,0)," ")</f>
        <v xml:space="preserve"> </v>
      </c>
      <c r="BV131" s="29" t="str">
        <f>IF(Aanbod!D146&gt;"",IF(BT131&gt;0,BU131/BT131," ")," ")</f>
        <v xml:space="preserve"> </v>
      </c>
      <c r="BX131" s="34" t="str">
        <f>IF(Aanbod!D146&gt;"",AI131-AK131+BB131+BH131+BN131+BU131," ")</f>
        <v xml:space="preserve"> </v>
      </c>
      <c r="BY131" s="35" t="str">
        <f>IF(Aanbod!D146&gt;"",IF((BX131-AF131)&gt;0,0,(BX131-AF131))," ")</f>
        <v xml:space="preserve"> </v>
      </c>
      <c r="BZ131" s="35" t="str">
        <f>IF(Aanbod!D146&gt;"",IF((BX131-AF131)&gt;0,(BX131-AF131),0)," ")</f>
        <v xml:space="preserve"> </v>
      </c>
      <c r="CA131" s="35" t="str">
        <f>IF(Aanbod!D146&gt;"",IF(BZ131&gt;0,(Berekening!H131+BB131)/BX131*BZ131,0)," ")</f>
        <v xml:space="preserve"> </v>
      </c>
      <c r="CB131" s="35" t="str">
        <f>IF(Aanbod!D146&gt;"",IF(BZ131&gt;0,(Berekening!N131+BH131)/BX131*BZ131,0)," ")</f>
        <v xml:space="preserve"> </v>
      </c>
      <c r="CC131" s="35" t="str">
        <f>IF(Aanbod!D146&gt;"",IF(BZ131&gt;0,(Berekening!T131+BN131)/BX131*BZ131,0)," ")</f>
        <v xml:space="preserve"> </v>
      </c>
      <c r="CD131" s="33" t="str">
        <f>IF(Aanbod!D146&gt;"",IF(BZ131&gt;0,Berekening!AA131/BX131*BZ131,0)," ")</f>
        <v xml:space="preserve"> </v>
      </c>
      <c r="CE131" s="35"/>
      <c r="CM131" s="36"/>
      <c r="CN131" s="5"/>
      <c r="CO131" s="5" t="str">
        <f>IF(Aanbod!D146&gt;"",IF(EXACT(BZ131,0),IF(EXACT(AK131,0),IF(EXACT(AE131, "pA"),AH131,IF(EXACT(AE131, "Gvg-A"),AH131,IF(EXACT(AE131, "Gvg"),AH131,0))),0),0)," ")</f>
        <v xml:space="preserve"> </v>
      </c>
      <c r="CP131" s="5" t="str">
        <f>IF(Aanbod!D146&gt;"",IF(EXACT(BZ131,0),IF(EXACT(AK131,0),IF(EXACT(AE131, "pA"),AF131,IF(EXACT(AE131, "Gvg-A"),AF131,IF(EXACT(AE131, "Gvg"),AF131,0))),0),0)," ")</f>
        <v xml:space="preserve"> </v>
      </c>
      <c r="CQ131" s="5" t="str">
        <f>IF(Aanbod!D146&gt;"",IF($CO$203&gt;0,$CN$1/$CO$203*CO131,0)," ")</f>
        <v xml:space="preserve"> </v>
      </c>
      <c r="CR131" s="29" t="str">
        <f>IF(Aanbod!D146&gt;"",IF(CP131&gt;0,CQ131/CP131," ")," ")</f>
        <v xml:space="preserve"> </v>
      </c>
      <c r="CS131" s="5"/>
      <c r="CT131" s="5"/>
      <c r="CU131" s="5" t="str">
        <f>IF(Aanbod!D146&gt;"",IF(EXACT(BZ131,0),IF(EXACT(AK131,0),IF(EXACT(AE131, "pB"),AH131,IF(EXACT(AE131, "Gvg-B"),AH131,IF(EXACT(AE131, "Gvg"),AH131,0))),0),0)," ")</f>
        <v xml:space="preserve"> </v>
      </c>
      <c r="CV131" s="5" t="str">
        <f>IF(Aanbod!D146&gt;"",IF(EXACT(BZ131,0),IF(EXACT(AK131,0),IF(EXACT(AE131, "pB"),AF131,IF(EXACT(AE131, "Gvg-B"),AF131,IF(EXACT(AE131, "Gvg"),AF131,0))),0),0)," ")</f>
        <v xml:space="preserve"> </v>
      </c>
      <c r="CW131" s="9" t="str">
        <f>IF(Aanbod!D146&gt;"",IF($CU$203&gt;0,$CT$1/$CU$203*CU131,0)," ")</f>
        <v xml:space="preserve"> </v>
      </c>
      <c r="CX131" s="10" t="str">
        <f>IF(Aanbod!D146&gt;"",IF(CV131&gt;0,CW131/CV131," ")," ")</f>
        <v xml:space="preserve"> </v>
      </c>
      <c r="CY131" s="26"/>
      <c r="CZ131" s="30"/>
      <c r="DA131" s="31" t="str">
        <f>IF(Aanbod!D146&gt;"",IF(EXACT(BZ131,0),IF(EXACT(AK131,0),IF(EXACT(AE131, "pA"),AH131,IF(EXACT(AE131, "Gvg"),AH131,IF(EXACT(AE131, "Gvg-A"),AH131,IF(EXACT(AE131, "Gvg-B"),AH131,0)))),0),0)," ")</f>
        <v xml:space="preserve"> </v>
      </c>
      <c r="DB131" s="31" t="str">
        <f>IF(Aanbod!D146&gt;"",IF(EXACT(BZ131,0),IF(EXACT(AK131,0),IF(EXACT(AE131, "pA"),AF131,IF(EXACT(AE131, "Gvg"),AF131,IF(EXACT(AE131, "Gvg-A"),AF131,IF(EXACT(AE131, "Gvg-B"),AF131,0)))),0),0)," ")</f>
        <v xml:space="preserve"> </v>
      </c>
      <c r="DC131" s="31" t="str">
        <f>IF(Aanbod!D146&gt;"",IF($DA$203&gt;0,$CZ$1/$DA$203*DA131,0)," ")</f>
        <v xml:space="preserve"> </v>
      </c>
      <c r="DD131" s="29" t="str">
        <f>IF(Aanbod!D146&gt;"",IF(DB131&gt;0,DC131/DB131," ")," ")</f>
        <v xml:space="preserve"> </v>
      </c>
      <c r="DF131" s="26"/>
      <c r="DG131" s="30"/>
      <c r="DH131" s="31" t="str">
        <f>IF(Aanbod!D146&gt;"",IF(EXACT(BZ131,0),IF(EXACT(AK131,0),IF(EXACT(AE131, "pB"),AH131,IF(EXACT(AE131, "Gvg"),AH131,IF(EXACT(AE131, "Gvg-A"),AH131,IF(EXACT(AE131, "Gvg-B"),AH131,0)))),0),0)," ")</f>
        <v xml:space="preserve"> </v>
      </c>
      <c r="DI131" s="31" t="str">
        <f>IF(Aanbod!D146&gt;"",IF(EXACT(BZ131,0),IF(EXACT(AK131,0),IF(EXACT(AE131, "pB"),AF131,IF(EXACT(AE131, "Gvg"),AF131,IF(EXACT(AE131, "Gvg-A"),AF131,IF(EXACT(AE131, "Gvg-B"),AF131,0)))),0),0)," ")</f>
        <v xml:space="preserve"> </v>
      </c>
      <c r="DJ131" s="31" t="str">
        <f>IF(Aanbod!D146&gt;"",IF($DH$203&gt;0,$DG$1/$DH$203*DH131,0)," ")</f>
        <v xml:space="preserve"> </v>
      </c>
      <c r="DK131" s="29" t="str">
        <f>IF(Aanbod!D146&gt;"",IF(DI131&gt;0,DJ131/DI131," ")," ")</f>
        <v xml:space="preserve"> </v>
      </c>
      <c r="DM131" s="37" t="str">
        <f>IF(Aanbod!D146&gt;"",BX131-BZ131+CQ131+CW131+DC131+DJ131," ")</f>
        <v xml:space="preserve"> </v>
      </c>
      <c r="DN131" s="35" t="str">
        <f>IF(Aanbod!D146&gt;"",IF((DM131-AF131)&gt;0,(DM131-AF131),0)," ")</f>
        <v xml:space="preserve"> </v>
      </c>
      <c r="DO131" s="35" t="str">
        <f>IF(Aanbod!D146&gt;"",IF(DN131&gt;0,(Berekening!H131+BB131+CQ131)/DM131*DN131,0)," ")</f>
        <v xml:space="preserve"> </v>
      </c>
      <c r="DP131" s="35" t="str">
        <f>IF(Aanbod!D146&gt;"",IF(DN131&gt;0,(Berekening!N131+BH131+CW131)/DM131*DN131,0)," ")</f>
        <v xml:space="preserve"> </v>
      </c>
      <c r="DQ131" s="35" t="str">
        <f>IF(Aanbod!D146&gt;"",IF(DN131&gt;0,(Berekening!T131+BN131+DC131)/DM131*DN131,0)," ")</f>
        <v xml:space="preserve"> </v>
      </c>
      <c r="DR131" s="33" t="str">
        <f>IF(Aanbod!D146&gt;"",IF(DN131&gt;0,(Berekening!AA131+BU131+DJ131)/DM131*DN131,0)," ")</f>
        <v xml:space="preserve"> </v>
      </c>
      <c r="DS131" s="35"/>
      <c r="DT131" s="38" t="str">
        <f>IF(Aanbod!D146&gt;"",ROUND((DM131-DN131),2)," ")</f>
        <v xml:space="preserve"> </v>
      </c>
      <c r="DU131" s="38" t="str">
        <f>IF(Aanbod!D146&gt;"",IF(DT131=C131,0.01,DT131),"")</f>
        <v/>
      </c>
      <c r="DV131" s="39" t="str">
        <f>IF(Aanbod!D146&gt;"",RANK(DU131,$DU$2:$DU$201) + COUNTIF($DU$2:DU131,DU131) -1," ")</f>
        <v xml:space="preserve"> </v>
      </c>
      <c r="DW131" s="35" t="str">
        <f>IF(Aanbod!D146&gt;"",IF($DV$203&lt;0,IF(DV131&lt;=ABS($DV$203),0.01,0),IF(DV131&lt;=ABS($DV$203),-0.01,0))," ")</f>
        <v xml:space="preserve"> </v>
      </c>
      <c r="DX131" s="35"/>
      <c r="DY131" s="28" t="str">
        <f>IF(Aanbod!D146&gt;"",DT131+DW131," ")</f>
        <v xml:space="preserve"> </v>
      </c>
    </row>
    <row r="132" spans="1:129" x14ac:dyDescent="0.25">
      <c r="A132" s="26" t="str">
        <f>Aanbod!A147</f>
        <v/>
      </c>
      <c r="B132" s="27" t="str">
        <f>IF(Aanbod!D147&gt;"",IF(EXACT(Aanbod!F147, "Preferent"),Aanbod!E147*2,IF(EXACT(Aanbod!F147, "Concurrent"),Aanbod!E147,0))," ")</f>
        <v xml:space="preserve"> </v>
      </c>
      <c r="C132" s="28" t="str">
        <f>IF(Aanbod!E147&gt;0,Aanbod!E147," ")</f>
        <v xml:space="preserve"> </v>
      </c>
      <c r="D132" s="5"/>
      <c r="E132" s="5"/>
      <c r="F132" s="5" t="str">
        <f>IF(Aanbod!D147&gt;"",IF(EXACT(Aanbod!D147, "pA"),Berekening!B132,IF(EXACT(Aanbod!D147, "Gvg-A"),Berekening!B132,IF(EXACT(Aanbod!D147, "Gvg"),Berekening!B132,0)))," ")</f>
        <v xml:space="preserve"> </v>
      </c>
      <c r="G132" s="5" t="str">
        <f>IF(Aanbod!D147&gt;"",IF(EXACT(Aanbod!D147, "pA"),Aanbod!E147,IF(EXACT(Aanbod!D147, "Gvg-A"),Aanbod!E147,IF(EXACT(Aanbod!D147, "Gvg"),Aanbod!E147,0)))," ")</f>
        <v xml:space="preserve"> </v>
      </c>
      <c r="H132" s="5" t="str">
        <f>IF(Aanbod!D147&gt;"",IF($F$203&gt;0,$E$1/$F$203*F132,0)," ")</f>
        <v xml:space="preserve"> </v>
      </c>
      <c r="I132" s="29" t="str">
        <f>IF(Aanbod!D147&gt;"",IF(G132&gt;0,H132/G132," ")," ")</f>
        <v xml:space="preserve"> </v>
      </c>
      <c r="J132" s="5"/>
      <c r="K132" s="5"/>
      <c r="L132" s="5" t="str">
        <f>IF(Aanbod!D147&gt;"",IF(EXACT(Aanbod!D147, "pB"),Berekening!B132,IF(EXACT(Aanbod!D147, "Gvg-B"),Berekening!B132,IF(EXACT(Aanbod!D147, "Gvg"),Berekening!B132,0)))," ")</f>
        <v xml:space="preserve"> </v>
      </c>
      <c r="M132" s="5" t="str">
        <f>IF(Aanbod!D147&gt;"",IF(EXACT(Aanbod!D147, "pB"),Aanbod!E147,IF(EXACT(Aanbod!D147, "Gvg-B"),Aanbod!E147,IF(EXACT(Aanbod!D147, "Gvg"),Aanbod!E147,0)))," ")</f>
        <v xml:space="preserve"> </v>
      </c>
      <c r="N132" s="9" t="str">
        <f>IF(Aanbod!D147&gt;"",IF($L$203&gt;0,$K$1/$L$203*L132,0)," ")</f>
        <v xml:space="preserve"> </v>
      </c>
      <c r="O132" s="10" t="str">
        <f>IF(Aanbod!D147&gt;"",IF(M132&gt;0,N132/M132," ")," ")</f>
        <v xml:space="preserve"> </v>
      </c>
      <c r="P132" s="26"/>
      <c r="Q132" s="30"/>
      <c r="R132" s="31" t="str">
        <f>IF(Aanbod!D147&gt;"",IF(EXACT(Aanbod!D147, "pA"),Berekening!B132,IF(EXACT(Aanbod!D147, "Gvg"),Berekening!B132,IF(EXACT(Aanbod!D147, "Gvg-A"),Berekening!B132,IF(EXACT(Aanbod!D147, "Gvg-B"),Berekening!B132,0))))," ")</f>
        <v xml:space="preserve"> </v>
      </c>
      <c r="S132" s="31" t="str">
        <f>IF(Aanbod!D147&gt;"",IF(EXACT(Aanbod!D147, "pA"),Aanbod!E147,IF(EXACT(Aanbod!D147, "Gvg"),Aanbod!E147,IF(EXACT(Aanbod!D147, "Gvg-A"),Aanbod!E147,IF(EXACT(Aanbod!D147, "Gvg-B"),Aanbod!E147,0))))," ")</f>
        <v xml:space="preserve"> </v>
      </c>
      <c r="T132" s="31" t="str">
        <f>IF(Aanbod!D147&gt;"",IF($R$203&gt;0,$Q$1/$R$203*R132,0)," ")</f>
        <v xml:space="preserve"> </v>
      </c>
      <c r="U132" s="29" t="str">
        <f>IF(Aanbod!D147&gt;"",IF(S132&gt;0,T132/S132," ")," ")</f>
        <v xml:space="preserve"> </v>
      </c>
      <c r="W132" s="26"/>
      <c r="X132" s="30"/>
      <c r="Y132" s="31" t="str">
        <f>IF(Aanbod!D147&gt;"",IF(EXACT(Aanbod!D147, "pB"),Berekening!B132,IF(EXACT(Aanbod!D147, "Gvg"),Berekening!B132,IF(EXACT(Aanbod!D147, "Gvg-A"),Berekening!B132,IF(EXACT(Aanbod!D147, "Gvg-B"),Berekening!B132,0))))," ")</f>
        <v xml:space="preserve"> </v>
      </c>
      <c r="Z132" s="31" t="str">
        <f>IF(Aanbod!D147&gt;"",IF(EXACT(Aanbod!D147, "pB"),Aanbod!E147,IF(EXACT(Aanbod!D147, "Gvg"),Aanbod!E147,IF(EXACT(Aanbod!D147, "Gvg-A"),Aanbod!E147,IF(EXACT(Aanbod!D147, "Gvg-B"),Aanbod!E147,0))))," ")</f>
        <v xml:space="preserve"> </v>
      </c>
      <c r="AA132" s="31" t="str">
        <f>IF(Aanbod!D147&gt;"",IF($Y$203&gt;0,$X$1/$Y$203*Y132,0)," ")</f>
        <v xml:space="preserve"> </v>
      </c>
      <c r="AB132" s="29" t="str">
        <f>IF(Aanbod!D147&gt;"",IF(Z132&gt;0,AA132/Z132," ")," ")</f>
        <v xml:space="preserve"> </v>
      </c>
      <c r="AC132" s="32"/>
      <c r="AD132" s="26" t="str">
        <f>IF(Aanbod!D147&gt;"",ROW(AE132)-1," ")</f>
        <v xml:space="preserve"> </v>
      </c>
      <c r="AE132" t="str">
        <f>IF(Aanbod!D147&gt;"",Aanbod!D147," ")</f>
        <v xml:space="preserve"> </v>
      </c>
      <c r="AF132" s="9" t="str">
        <f>IF(Aanbod!D147&gt;"",Aanbod!E147," ")</f>
        <v xml:space="preserve"> </v>
      </c>
      <c r="AG132" t="str">
        <f>IF(Aanbod!D147&gt;"",Aanbod!F147," ")</f>
        <v xml:space="preserve"> </v>
      </c>
      <c r="AH132" s="33" t="str">
        <f>IF(Aanbod!D147&gt;"",Berekening!B132," ")</f>
        <v xml:space="preserve"> </v>
      </c>
      <c r="AI132" s="34" t="str">
        <f>IF(Aanbod!D147&gt;"",Berekening!H132+Berekening!N132+Berekening!T132+Berekening!AA132," ")</f>
        <v xml:space="preserve"> </v>
      </c>
      <c r="AJ132" s="35" t="str">
        <f>IF(Aanbod!D147&gt;"",IF((AI132-AF132)&gt;0,0,(AI132-AF132))," ")</f>
        <v xml:space="preserve"> </v>
      </c>
      <c r="AK132" s="35" t="str">
        <f>IF(Aanbod!D147&gt;"",IF((AI132-AF132)&gt;0,(AI132-AF132),0)," ")</f>
        <v xml:space="preserve"> </v>
      </c>
      <c r="AL132" s="35" t="str">
        <f>IF(Aanbod!D147&gt;"",IF(AK132&gt;0,Berekening!H132/AI132*AK132,0)," ")</f>
        <v xml:space="preserve"> </v>
      </c>
      <c r="AM132" s="35" t="str">
        <f>IF(Aanbod!D147&gt;"",IF(AK132&gt;0,Berekening!N132/AI132*AK132,0)," ")</f>
        <v xml:space="preserve"> </v>
      </c>
      <c r="AN132" s="35" t="str">
        <f>IF(Aanbod!D147&gt;"",IF(AK132&gt;0,Berekening!T132/AI132*AK132,0)," ")</f>
        <v xml:space="preserve"> </v>
      </c>
      <c r="AO132" s="33" t="str">
        <f>IF(Aanbod!D147&gt;"",IF(AK132&gt;0,Berekening!AA132/AI132*AK132,0)," ")</f>
        <v xml:space="preserve"> </v>
      </c>
      <c r="AX132" s="36"/>
      <c r="AY132" s="5"/>
      <c r="AZ132" s="5" t="str">
        <f>IF(Aanbod!D147&gt;"",IF(EXACT(AK132,0),IF(EXACT(Aanbod!D147, "pA"),Berekening!B132,IF(EXACT(Aanbod!D147, "Gvg-A"),Berekening!B132,IF(EXACT(Aanbod!D147, "Gvg"),Berekening!B132,0))),0)," ")</f>
        <v xml:space="preserve"> </v>
      </c>
      <c r="BA132" s="5" t="str">
        <f>IF(Aanbod!D147&gt;"",IF(EXACT(AK132,0),IF(EXACT(Aanbod!D147, "pA"),Aanbod!E147,IF(EXACT(Aanbod!D147, "Gvg-A"),Aanbod!E147,IF(EXACT(Aanbod!D147, "Gvg"),Aanbod!E147,0))),0)," ")</f>
        <v xml:space="preserve"> </v>
      </c>
      <c r="BB132" s="5" t="str">
        <f>IF(Aanbod!D147&gt;"",IF($AZ$203&gt;0,$AY$1/$AZ$203*AZ132,0)," ")</f>
        <v xml:space="preserve"> </v>
      </c>
      <c r="BC132" s="29" t="str">
        <f>IF(Aanbod!D147&gt;"",IF(BA132&gt;0,BB132/BA132," ")," ")</f>
        <v xml:space="preserve"> </v>
      </c>
      <c r="BD132" s="5"/>
      <c r="BE132" s="5"/>
      <c r="BF132" s="5" t="str">
        <f>IF(Aanbod!D147&gt;"",IF(EXACT(AK132,0),IF(EXACT(Aanbod!D147, "pB"),Berekening!B132,IF(EXACT(Aanbod!D147, "Gvg-B"),Berekening!B132,IF(EXACT(Aanbod!D147, "Gvg"),Berekening!B132,0))),0)," ")</f>
        <v xml:space="preserve"> </v>
      </c>
      <c r="BG132" s="5" t="str">
        <f>IF(Aanbod!D147&gt;"",IF(EXACT(AK132,0),IF(EXACT(Aanbod!D147, "pB"),Aanbod!E147,IF(EXACT(Aanbod!D147, "Gvg-B"),Aanbod!E147,IF(EXACT(Aanbod!D147, "Gvg"),Aanbod!E147,0))),0)," ")</f>
        <v xml:space="preserve"> </v>
      </c>
      <c r="BH132" s="9" t="str">
        <f>IF(Aanbod!D147&gt;"",IF($BF$203&gt;0,$BE$1/$BF$203*BF132,0)," ")</f>
        <v xml:space="preserve"> </v>
      </c>
      <c r="BI132" s="10" t="str">
        <f>IF(Aanbod!D147&gt;"",IF(BG132&gt;0,BH132/BG132," ")," ")</f>
        <v xml:space="preserve"> </v>
      </c>
      <c r="BJ132" s="26"/>
      <c r="BK132" s="30"/>
      <c r="BL132" s="31" t="str">
        <f>IF(Aanbod!D147&gt;"",IF(EXACT(AK132,0),IF(EXACT(Aanbod!D147, "pA"),Berekening!B132,IF(EXACT(Aanbod!D147, "Gvg"),Berekening!B132,IF(EXACT(Aanbod!D147, "Gvg-A"),Berekening!B132,IF(EXACT(Aanbod!D147, "Gvg-B"),Berekening!B132,0)))),0)," ")</f>
        <v xml:space="preserve"> </v>
      </c>
      <c r="BM132" s="31" t="str">
        <f>IF(Aanbod!D147&gt;"",IF(EXACT(AK132,0),IF(EXACT(Aanbod!D147, "pA"),Aanbod!E147,IF(EXACT(Aanbod!D147, "Gvg"),Aanbod!E147,IF(EXACT(Aanbod!D147, "Gvg-A"),Aanbod!E147,IF(EXACT(Aanbod!D147, "Gvg-B"),Aanbod!E147,0)))),0)," ")</f>
        <v xml:space="preserve"> </v>
      </c>
      <c r="BN132" s="31" t="str">
        <f>IF(Aanbod!D147&gt;"",IF($BL$203&gt;0,$BK$1/$BL$203*BL132,0)," ")</f>
        <v xml:space="preserve"> </v>
      </c>
      <c r="BO132" s="29" t="str">
        <f>IF(Aanbod!D147&gt;"",IF(BM132&gt;0,BN132/BM132," ")," ")</f>
        <v xml:space="preserve"> </v>
      </c>
      <c r="BQ132" s="26"/>
      <c r="BR132" s="30"/>
      <c r="BS132" s="31" t="str">
        <f>IF(Aanbod!D147&gt;"",IF(EXACT(AK132,0),IF(EXACT(Aanbod!D147, "pB"),Berekening!B132,IF(EXACT(Aanbod!D147, "Gvg"),Berekening!B132,IF(EXACT(Aanbod!D147, "Gvg-A"),Berekening!B132,IF(EXACT(Aanbod!D147, "Gvg-B"),Berekening!B132,0)))),0)," ")</f>
        <v xml:space="preserve"> </v>
      </c>
      <c r="BT132" s="31" t="str">
        <f>IF(Aanbod!D147&gt;"",IF(EXACT(AK132,0),IF(EXACT(Aanbod!D147, "pB"),Aanbod!E147,IF(EXACT(Aanbod!D147, "Gvg"),Aanbod!E147,IF(EXACT(Aanbod!D147, "Gvg-A"),Aanbod!E147,IF(EXACT(Aanbod!D147, "Gvg-B"),Aanbod!E147,0)))),0)," ")</f>
        <v xml:space="preserve"> </v>
      </c>
      <c r="BU132" s="31" t="str">
        <f>IF(Aanbod!D147&gt;"",IF($BS$203&gt;0,$BR$1/$BS$203*BS132,0)," ")</f>
        <v xml:space="preserve"> </v>
      </c>
      <c r="BV132" s="29" t="str">
        <f>IF(Aanbod!D147&gt;"",IF(BT132&gt;0,BU132/BT132," ")," ")</f>
        <v xml:space="preserve"> </v>
      </c>
      <c r="BX132" s="34" t="str">
        <f>IF(Aanbod!D147&gt;"",AI132-AK132+BB132+BH132+BN132+BU132," ")</f>
        <v xml:space="preserve"> </v>
      </c>
      <c r="BY132" s="35" t="str">
        <f>IF(Aanbod!D147&gt;"",IF((BX132-AF132)&gt;0,0,(BX132-AF132))," ")</f>
        <v xml:space="preserve"> </v>
      </c>
      <c r="BZ132" s="35" t="str">
        <f>IF(Aanbod!D147&gt;"",IF((BX132-AF132)&gt;0,(BX132-AF132),0)," ")</f>
        <v xml:space="preserve"> </v>
      </c>
      <c r="CA132" s="35" t="str">
        <f>IF(Aanbod!D147&gt;"",IF(BZ132&gt;0,(Berekening!H132+BB132)/BX132*BZ132,0)," ")</f>
        <v xml:space="preserve"> </v>
      </c>
      <c r="CB132" s="35" t="str">
        <f>IF(Aanbod!D147&gt;"",IF(BZ132&gt;0,(Berekening!N132+BH132)/BX132*BZ132,0)," ")</f>
        <v xml:space="preserve"> </v>
      </c>
      <c r="CC132" s="35" t="str">
        <f>IF(Aanbod!D147&gt;"",IF(BZ132&gt;0,(Berekening!T132+BN132)/BX132*BZ132,0)," ")</f>
        <v xml:space="preserve"> </v>
      </c>
      <c r="CD132" s="33" t="str">
        <f>IF(Aanbod!D147&gt;"",IF(BZ132&gt;0,Berekening!AA132/BX132*BZ132,0)," ")</f>
        <v xml:space="preserve"> </v>
      </c>
      <c r="CE132" s="35"/>
      <c r="CM132" s="36"/>
      <c r="CN132" s="5"/>
      <c r="CO132" s="5" t="str">
        <f>IF(Aanbod!D147&gt;"",IF(EXACT(BZ132,0),IF(EXACT(AK132,0),IF(EXACT(AE132, "pA"),AH132,IF(EXACT(AE132, "Gvg-A"),AH132,IF(EXACT(AE132, "Gvg"),AH132,0))),0),0)," ")</f>
        <v xml:space="preserve"> </v>
      </c>
      <c r="CP132" s="5" t="str">
        <f>IF(Aanbod!D147&gt;"",IF(EXACT(BZ132,0),IF(EXACT(AK132,0),IF(EXACT(AE132, "pA"),AF132,IF(EXACT(AE132, "Gvg-A"),AF132,IF(EXACT(AE132, "Gvg"),AF132,0))),0),0)," ")</f>
        <v xml:space="preserve"> </v>
      </c>
      <c r="CQ132" s="5" t="str">
        <f>IF(Aanbod!D147&gt;"",IF($CO$203&gt;0,$CN$1/$CO$203*CO132,0)," ")</f>
        <v xml:space="preserve"> </v>
      </c>
      <c r="CR132" s="29" t="str">
        <f>IF(Aanbod!D147&gt;"",IF(CP132&gt;0,CQ132/CP132," ")," ")</f>
        <v xml:space="preserve"> </v>
      </c>
      <c r="CS132" s="5"/>
      <c r="CT132" s="5"/>
      <c r="CU132" s="5" t="str">
        <f>IF(Aanbod!D147&gt;"",IF(EXACT(BZ132,0),IF(EXACT(AK132,0),IF(EXACT(AE132, "pB"),AH132,IF(EXACT(AE132, "Gvg-B"),AH132,IF(EXACT(AE132, "Gvg"),AH132,0))),0),0)," ")</f>
        <v xml:space="preserve"> </v>
      </c>
      <c r="CV132" s="5" t="str">
        <f>IF(Aanbod!D147&gt;"",IF(EXACT(BZ132,0),IF(EXACT(AK132,0),IF(EXACT(AE132, "pB"),AF132,IF(EXACT(AE132, "Gvg-B"),AF132,IF(EXACT(AE132, "Gvg"),AF132,0))),0),0)," ")</f>
        <v xml:space="preserve"> </v>
      </c>
      <c r="CW132" s="9" t="str">
        <f>IF(Aanbod!D147&gt;"",IF($CU$203&gt;0,$CT$1/$CU$203*CU132,0)," ")</f>
        <v xml:space="preserve"> </v>
      </c>
      <c r="CX132" s="10" t="str">
        <f>IF(Aanbod!D147&gt;"",IF(CV132&gt;0,CW132/CV132," ")," ")</f>
        <v xml:space="preserve"> </v>
      </c>
      <c r="CY132" s="26"/>
      <c r="CZ132" s="30"/>
      <c r="DA132" s="31" t="str">
        <f>IF(Aanbod!D147&gt;"",IF(EXACT(BZ132,0),IF(EXACT(AK132,0),IF(EXACT(AE132, "pA"),AH132,IF(EXACT(AE132, "Gvg"),AH132,IF(EXACT(AE132, "Gvg-A"),AH132,IF(EXACT(AE132, "Gvg-B"),AH132,0)))),0),0)," ")</f>
        <v xml:space="preserve"> </v>
      </c>
      <c r="DB132" s="31" t="str">
        <f>IF(Aanbod!D147&gt;"",IF(EXACT(BZ132,0),IF(EXACT(AK132,0),IF(EXACT(AE132, "pA"),AF132,IF(EXACT(AE132, "Gvg"),AF132,IF(EXACT(AE132, "Gvg-A"),AF132,IF(EXACT(AE132, "Gvg-B"),AF132,0)))),0),0)," ")</f>
        <v xml:space="preserve"> </v>
      </c>
      <c r="DC132" s="31" t="str">
        <f>IF(Aanbod!D147&gt;"",IF($DA$203&gt;0,$CZ$1/$DA$203*DA132,0)," ")</f>
        <v xml:space="preserve"> </v>
      </c>
      <c r="DD132" s="29" t="str">
        <f>IF(Aanbod!D147&gt;"",IF(DB132&gt;0,DC132/DB132," ")," ")</f>
        <v xml:space="preserve"> </v>
      </c>
      <c r="DF132" s="26"/>
      <c r="DG132" s="30"/>
      <c r="DH132" s="31" t="str">
        <f>IF(Aanbod!D147&gt;"",IF(EXACT(BZ132,0),IF(EXACT(AK132,0),IF(EXACT(AE132, "pB"),AH132,IF(EXACT(AE132, "Gvg"),AH132,IF(EXACT(AE132, "Gvg-A"),AH132,IF(EXACT(AE132, "Gvg-B"),AH132,0)))),0),0)," ")</f>
        <v xml:space="preserve"> </v>
      </c>
      <c r="DI132" s="31" t="str">
        <f>IF(Aanbod!D147&gt;"",IF(EXACT(BZ132,0),IF(EXACT(AK132,0),IF(EXACT(AE132, "pB"),AF132,IF(EXACT(AE132, "Gvg"),AF132,IF(EXACT(AE132, "Gvg-A"),AF132,IF(EXACT(AE132, "Gvg-B"),AF132,0)))),0),0)," ")</f>
        <v xml:space="preserve"> </v>
      </c>
      <c r="DJ132" s="31" t="str">
        <f>IF(Aanbod!D147&gt;"",IF($DH$203&gt;0,$DG$1/$DH$203*DH132,0)," ")</f>
        <v xml:space="preserve"> </v>
      </c>
      <c r="DK132" s="29" t="str">
        <f>IF(Aanbod!D147&gt;"",IF(DI132&gt;0,DJ132/DI132," ")," ")</f>
        <v xml:space="preserve"> </v>
      </c>
      <c r="DM132" s="37" t="str">
        <f>IF(Aanbod!D147&gt;"",BX132-BZ132+CQ132+CW132+DC132+DJ132," ")</f>
        <v xml:space="preserve"> </v>
      </c>
      <c r="DN132" s="35" t="str">
        <f>IF(Aanbod!D147&gt;"",IF((DM132-AF132)&gt;0,(DM132-AF132),0)," ")</f>
        <v xml:space="preserve"> </v>
      </c>
      <c r="DO132" s="35" t="str">
        <f>IF(Aanbod!D147&gt;"",IF(DN132&gt;0,(Berekening!H132+BB132+CQ132)/DM132*DN132,0)," ")</f>
        <v xml:space="preserve"> </v>
      </c>
      <c r="DP132" s="35" t="str">
        <f>IF(Aanbod!D147&gt;"",IF(DN132&gt;0,(Berekening!N132+BH132+CW132)/DM132*DN132,0)," ")</f>
        <v xml:space="preserve"> </v>
      </c>
      <c r="DQ132" s="35" t="str">
        <f>IF(Aanbod!D147&gt;"",IF(DN132&gt;0,(Berekening!T132+BN132+DC132)/DM132*DN132,0)," ")</f>
        <v xml:space="preserve"> </v>
      </c>
      <c r="DR132" s="33" t="str">
        <f>IF(Aanbod!D147&gt;"",IF(DN132&gt;0,(Berekening!AA132+BU132+DJ132)/DM132*DN132,0)," ")</f>
        <v xml:space="preserve"> </v>
      </c>
      <c r="DS132" s="35"/>
      <c r="DT132" s="38" t="str">
        <f>IF(Aanbod!D147&gt;"",ROUND((DM132-DN132),2)," ")</f>
        <v xml:space="preserve"> </v>
      </c>
      <c r="DU132" s="38" t="str">
        <f>IF(Aanbod!D147&gt;"",IF(DT132=C132,0.01,DT132),"")</f>
        <v/>
      </c>
      <c r="DV132" s="39" t="str">
        <f>IF(Aanbod!D147&gt;"",RANK(DU132,$DU$2:$DU$201) + COUNTIF($DU$2:DU132,DU132) -1," ")</f>
        <v xml:space="preserve"> </v>
      </c>
      <c r="DW132" s="35" t="str">
        <f>IF(Aanbod!D147&gt;"",IF($DV$203&lt;0,IF(DV132&lt;=ABS($DV$203),0.01,0),IF(DV132&lt;=ABS($DV$203),-0.01,0))," ")</f>
        <v xml:space="preserve"> </v>
      </c>
      <c r="DX132" s="35"/>
      <c r="DY132" s="28" t="str">
        <f>IF(Aanbod!D147&gt;"",DT132+DW132," ")</f>
        <v xml:space="preserve"> </v>
      </c>
    </row>
    <row r="133" spans="1:129" x14ac:dyDescent="0.25">
      <c r="A133" s="26" t="str">
        <f>Aanbod!A148</f>
        <v/>
      </c>
      <c r="B133" s="27" t="str">
        <f>IF(Aanbod!D148&gt;"",IF(EXACT(Aanbod!F148, "Preferent"),Aanbod!E148*2,IF(EXACT(Aanbod!F148, "Concurrent"),Aanbod!E148,0))," ")</f>
        <v xml:space="preserve"> </v>
      </c>
      <c r="C133" s="28" t="str">
        <f>IF(Aanbod!E148&gt;0,Aanbod!E148," ")</f>
        <v xml:space="preserve"> </v>
      </c>
      <c r="D133" s="5"/>
      <c r="E133" s="5"/>
      <c r="F133" s="5" t="str">
        <f>IF(Aanbod!D148&gt;"",IF(EXACT(Aanbod!D148, "pA"),Berekening!B133,IF(EXACT(Aanbod!D148, "Gvg-A"),Berekening!B133,IF(EXACT(Aanbod!D148, "Gvg"),Berekening!B133,0)))," ")</f>
        <v xml:space="preserve"> </v>
      </c>
      <c r="G133" s="5" t="str">
        <f>IF(Aanbod!D148&gt;"",IF(EXACT(Aanbod!D148, "pA"),Aanbod!E148,IF(EXACT(Aanbod!D148, "Gvg-A"),Aanbod!E148,IF(EXACT(Aanbod!D148, "Gvg"),Aanbod!E148,0)))," ")</f>
        <v xml:space="preserve"> </v>
      </c>
      <c r="H133" s="5" t="str">
        <f>IF(Aanbod!D148&gt;"",IF($F$203&gt;0,$E$1/$F$203*F133,0)," ")</f>
        <v xml:space="preserve"> </v>
      </c>
      <c r="I133" s="29" t="str">
        <f>IF(Aanbod!D148&gt;"",IF(G133&gt;0,H133/G133," ")," ")</f>
        <v xml:space="preserve"> </v>
      </c>
      <c r="J133" s="5"/>
      <c r="K133" s="5"/>
      <c r="L133" s="5" t="str">
        <f>IF(Aanbod!D148&gt;"",IF(EXACT(Aanbod!D148, "pB"),Berekening!B133,IF(EXACT(Aanbod!D148, "Gvg-B"),Berekening!B133,IF(EXACT(Aanbod!D148, "Gvg"),Berekening!B133,0)))," ")</f>
        <v xml:space="preserve"> </v>
      </c>
      <c r="M133" s="5" t="str">
        <f>IF(Aanbod!D148&gt;"",IF(EXACT(Aanbod!D148, "pB"),Aanbod!E148,IF(EXACT(Aanbod!D148, "Gvg-B"),Aanbod!E148,IF(EXACT(Aanbod!D148, "Gvg"),Aanbod!E148,0)))," ")</f>
        <v xml:space="preserve"> </v>
      </c>
      <c r="N133" s="9" t="str">
        <f>IF(Aanbod!D148&gt;"",IF($L$203&gt;0,$K$1/$L$203*L133,0)," ")</f>
        <v xml:space="preserve"> </v>
      </c>
      <c r="O133" s="10" t="str">
        <f>IF(Aanbod!D148&gt;"",IF(M133&gt;0,N133/M133," ")," ")</f>
        <v xml:space="preserve"> </v>
      </c>
      <c r="P133" s="26"/>
      <c r="Q133" s="30"/>
      <c r="R133" s="31" t="str">
        <f>IF(Aanbod!D148&gt;"",IF(EXACT(Aanbod!D148, "pA"),Berekening!B133,IF(EXACT(Aanbod!D148, "Gvg"),Berekening!B133,IF(EXACT(Aanbod!D148, "Gvg-A"),Berekening!B133,IF(EXACT(Aanbod!D148, "Gvg-B"),Berekening!B133,0))))," ")</f>
        <v xml:space="preserve"> </v>
      </c>
      <c r="S133" s="31" t="str">
        <f>IF(Aanbod!D148&gt;"",IF(EXACT(Aanbod!D148, "pA"),Aanbod!E148,IF(EXACT(Aanbod!D148, "Gvg"),Aanbod!E148,IF(EXACT(Aanbod!D148, "Gvg-A"),Aanbod!E148,IF(EXACT(Aanbod!D148, "Gvg-B"),Aanbod!E148,0))))," ")</f>
        <v xml:space="preserve"> </v>
      </c>
      <c r="T133" s="31" t="str">
        <f>IF(Aanbod!D148&gt;"",IF($R$203&gt;0,$Q$1/$R$203*R133,0)," ")</f>
        <v xml:space="preserve"> </v>
      </c>
      <c r="U133" s="29" t="str">
        <f>IF(Aanbod!D148&gt;"",IF(S133&gt;0,T133/S133," ")," ")</f>
        <v xml:space="preserve"> </v>
      </c>
      <c r="W133" s="26"/>
      <c r="X133" s="30"/>
      <c r="Y133" s="31" t="str">
        <f>IF(Aanbod!D148&gt;"",IF(EXACT(Aanbod!D148, "pB"),Berekening!B133,IF(EXACT(Aanbod!D148, "Gvg"),Berekening!B133,IF(EXACT(Aanbod!D148, "Gvg-A"),Berekening!B133,IF(EXACT(Aanbod!D148, "Gvg-B"),Berekening!B133,0))))," ")</f>
        <v xml:space="preserve"> </v>
      </c>
      <c r="Z133" s="31" t="str">
        <f>IF(Aanbod!D148&gt;"",IF(EXACT(Aanbod!D148, "pB"),Aanbod!E148,IF(EXACT(Aanbod!D148, "Gvg"),Aanbod!E148,IF(EXACT(Aanbod!D148, "Gvg-A"),Aanbod!E148,IF(EXACT(Aanbod!D148, "Gvg-B"),Aanbod!E148,0))))," ")</f>
        <v xml:space="preserve"> </v>
      </c>
      <c r="AA133" s="31" t="str">
        <f>IF(Aanbod!D148&gt;"",IF($Y$203&gt;0,$X$1/$Y$203*Y133,0)," ")</f>
        <v xml:space="preserve"> </v>
      </c>
      <c r="AB133" s="29" t="str">
        <f>IF(Aanbod!D148&gt;"",IF(Z133&gt;0,AA133/Z133," ")," ")</f>
        <v xml:space="preserve"> </v>
      </c>
      <c r="AC133" s="32"/>
      <c r="AD133" s="26" t="str">
        <f>IF(Aanbod!D148&gt;"",ROW(AE133)-1," ")</f>
        <v xml:space="preserve"> </v>
      </c>
      <c r="AE133" t="str">
        <f>IF(Aanbod!D148&gt;"",Aanbod!D148," ")</f>
        <v xml:space="preserve"> </v>
      </c>
      <c r="AF133" s="9" t="str">
        <f>IF(Aanbod!D148&gt;"",Aanbod!E148," ")</f>
        <v xml:space="preserve"> </v>
      </c>
      <c r="AG133" t="str">
        <f>IF(Aanbod!D148&gt;"",Aanbod!F148," ")</f>
        <v xml:space="preserve"> </v>
      </c>
      <c r="AH133" s="33" t="str">
        <f>IF(Aanbod!D148&gt;"",Berekening!B133," ")</f>
        <v xml:space="preserve"> </v>
      </c>
      <c r="AI133" s="34" t="str">
        <f>IF(Aanbod!D148&gt;"",Berekening!H133+Berekening!N133+Berekening!T133+Berekening!AA133," ")</f>
        <v xml:space="preserve"> </v>
      </c>
      <c r="AJ133" s="35" t="str">
        <f>IF(Aanbod!D148&gt;"",IF((AI133-AF133)&gt;0,0,(AI133-AF133))," ")</f>
        <v xml:space="preserve"> </v>
      </c>
      <c r="AK133" s="35" t="str">
        <f>IF(Aanbod!D148&gt;"",IF((AI133-AF133)&gt;0,(AI133-AF133),0)," ")</f>
        <v xml:space="preserve"> </v>
      </c>
      <c r="AL133" s="35" t="str">
        <f>IF(Aanbod!D148&gt;"",IF(AK133&gt;0,Berekening!H133/AI133*AK133,0)," ")</f>
        <v xml:space="preserve"> </v>
      </c>
      <c r="AM133" s="35" t="str">
        <f>IF(Aanbod!D148&gt;"",IF(AK133&gt;0,Berekening!N133/AI133*AK133,0)," ")</f>
        <v xml:space="preserve"> </v>
      </c>
      <c r="AN133" s="35" t="str">
        <f>IF(Aanbod!D148&gt;"",IF(AK133&gt;0,Berekening!T133/AI133*AK133,0)," ")</f>
        <v xml:space="preserve"> </v>
      </c>
      <c r="AO133" s="33" t="str">
        <f>IF(Aanbod!D148&gt;"",IF(AK133&gt;0,Berekening!AA133/AI133*AK133,0)," ")</f>
        <v xml:space="preserve"> </v>
      </c>
      <c r="AX133" s="36"/>
      <c r="AY133" s="5"/>
      <c r="AZ133" s="5" t="str">
        <f>IF(Aanbod!D148&gt;"",IF(EXACT(AK133,0),IF(EXACT(Aanbod!D148, "pA"),Berekening!B133,IF(EXACT(Aanbod!D148, "Gvg-A"),Berekening!B133,IF(EXACT(Aanbod!D148, "Gvg"),Berekening!B133,0))),0)," ")</f>
        <v xml:space="preserve"> </v>
      </c>
      <c r="BA133" s="5" t="str">
        <f>IF(Aanbod!D148&gt;"",IF(EXACT(AK133,0),IF(EXACT(Aanbod!D148, "pA"),Aanbod!E148,IF(EXACT(Aanbod!D148, "Gvg-A"),Aanbod!E148,IF(EXACT(Aanbod!D148, "Gvg"),Aanbod!E148,0))),0)," ")</f>
        <v xml:space="preserve"> </v>
      </c>
      <c r="BB133" s="5" t="str">
        <f>IF(Aanbod!D148&gt;"",IF($AZ$203&gt;0,$AY$1/$AZ$203*AZ133,0)," ")</f>
        <v xml:space="preserve"> </v>
      </c>
      <c r="BC133" s="29" t="str">
        <f>IF(Aanbod!D148&gt;"",IF(BA133&gt;0,BB133/BA133," ")," ")</f>
        <v xml:space="preserve"> </v>
      </c>
      <c r="BD133" s="5"/>
      <c r="BE133" s="5"/>
      <c r="BF133" s="5" t="str">
        <f>IF(Aanbod!D148&gt;"",IF(EXACT(AK133,0),IF(EXACT(Aanbod!D148, "pB"),Berekening!B133,IF(EXACT(Aanbod!D148, "Gvg-B"),Berekening!B133,IF(EXACT(Aanbod!D148, "Gvg"),Berekening!B133,0))),0)," ")</f>
        <v xml:space="preserve"> </v>
      </c>
      <c r="BG133" s="5" t="str">
        <f>IF(Aanbod!D148&gt;"",IF(EXACT(AK133,0),IF(EXACT(Aanbod!D148, "pB"),Aanbod!E148,IF(EXACT(Aanbod!D148, "Gvg-B"),Aanbod!E148,IF(EXACT(Aanbod!D148, "Gvg"),Aanbod!E148,0))),0)," ")</f>
        <v xml:space="preserve"> </v>
      </c>
      <c r="BH133" s="9" t="str">
        <f>IF(Aanbod!D148&gt;"",IF($BF$203&gt;0,$BE$1/$BF$203*BF133,0)," ")</f>
        <v xml:space="preserve"> </v>
      </c>
      <c r="BI133" s="10" t="str">
        <f>IF(Aanbod!D148&gt;"",IF(BG133&gt;0,BH133/BG133," ")," ")</f>
        <v xml:space="preserve"> </v>
      </c>
      <c r="BJ133" s="26"/>
      <c r="BK133" s="30"/>
      <c r="BL133" s="31" t="str">
        <f>IF(Aanbod!D148&gt;"",IF(EXACT(AK133,0),IF(EXACT(Aanbod!D148, "pA"),Berekening!B133,IF(EXACT(Aanbod!D148, "Gvg"),Berekening!B133,IF(EXACT(Aanbod!D148, "Gvg-A"),Berekening!B133,IF(EXACT(Aanbod!D148, "Gvg-B"),Berekening!B133,0)))),0)," ")</f>
        <v xml:space="preserve"> </v>
      </c>
      <c r="BM133" s="31" t="str">
        <f>IF(Aanbod!D148&gt;"",IF(EXACT(AK133,0),IF(EXACT(Aanbod!D148, "pA"),Aanbod!E148,IF(EXACT(Aanbod!D148, "Gvg"),Aanbod!E148,IF(EXACT(Aanbod!D148, "Gvg-A"),Aanbod!E148,IF(EXACT(Aanbod!D148, "Gvg-B"),Aanbod!E148,0)))),0)," ")</f>
        <v xml:space="preserve"> </v>
      </c>
      <c r="BN133" s="31" t="str">
        <f>IF(Aanbod!D148&gt;"",IF($BL$203&gt;0,$BK$1/$BL$203*BL133,0)," ")</f>
        <v xml:space="preserve"> </v>
      </c>
      <c r="BO133" s="29" t="str">
        <f>IF(Aanbod!D148&gt;"",IF(BM133&gt;0,BN133/BM133," ")," ")</f>
        <v xml:space="preserve"> </v>
      </c>
      <c r="BQ133" s="26"/>
      <c r="BR133" s="30"/>
      <c r="BS133" s="31" t="str">
        <f>IF(Aanbod!D148&gt;"",IF(EXACT(AK133,0),IF(EXACT(Aanbod!D148, "pB"),Berekening!B133,IF(EXACT(Aanbod!D148, "Gvg"),Berekening!B133,IF(EXACT(Aanbod!D148, "Gvg-A"),Berekening!B133,IF(EXACT(Aanbod!D148, "Gvg-B"),Berekening!B133,0)))),0)," ")</f>
        <v xml:space="preserve"> </v>
      </c>
      <c r="BT133" s="31" t="str">
        <f>IF(Aanbod!D148&gt;"",IF(EXACT(AK133,0),IF(EXACT(Aanbod!D148, "pB"),Aanbod!E148,IF(EXACT(Aanbod!D148, "Gvg"),Aanbod!E148,IF(EXACT(Aanbod!D148, "Gvg-A"),Aanbod!E148,IF(EXACT(Aanbod!D148, "Gvg-B"),Aanbod!E148,0)))),0)," ")</f>
        <v xml:space="preserve"> </v>
      </c>
      <c r="BU133" s="31" t="str">
        <f>IF(Aanbod!D148&gt;"",IF($BS$203&gt;0,$BR$1/$BS$203*BS133,0)," ")</f>
        <v xml:space="preserve"> </v>
      </c>
      <c r="BV133" s="29" t="str">
        <f>IF(Aanbod!D148&gt;"",IF(BT133&gt;0,BU133/BT133," ")," ")</f>
        <v xml:space="preserve"> </v>
      </c>
      <c r="BX133" s="34" t="str">
        <f>IF(Aanbod!D148&gt;"",AI133-AK133+BB133+BH133+BN133+BU133," ")</f>
        <v xml:space="preserve"> </v>
      </c>
      <c r="BY133" s="35" t="str">
        <f>IF(Aanbod!D148&gt;"",IF((BX133-AF133)&gt;0,0,(BX133-AF133))," ")</f>
        <v xml:space="preserve"> </v>
      </c>
      <c r="BZ133" s="35" t="str">
        <f>IF(Aanbod!D148&gt;"",IF((BX133-AF133)&gt;0,(BX133-AF133),0)," ")</f>
        <v xml:space="preserve"> </v>
      </c>
      <c r="CA133" s="35" t="str">
        <f>IF(Aanbod!D148&gt;"",IF(BZ133&gt;0,(Berekening!H133+BB133)/BX133*BZ133,0)," ")</f>
        <v xml:space="preserve"> </v>
      </c>
      <c r="CB133" s="35" t="str">
        <f>IF(Aanbod!D148&gt;"",IF(BZ133&gt;0,(Berekening!N133+BH133)/BX133*BZ133,0)," ")</f>
        <v xml:space="preserve"> </v>
      </c>
      <c r="CC133" s="35" t="str">
        <f>IF(Aanbod!D148&gt;"",IF(BZ133&gt;0,(Berekening!T133+BN133)/BX133*BZ133,0)," ")</f>
        <v xml:space="preserve"> </v>
      </c>
      <c r="CD133" s="33" t="str">
        <f>IF(Aanbod!D148&gt;"",IF(BZ133&gt;0,Berekening!AA133/BX133*BZ133,0)," ")</f>
        <v xml:space="preserve"> </v>
      </c>
      <c r="CE133" s="35"/>
      <c r="CM133" s="36"/>
      <c r="CN133" s="5"/>
      <c r="CO133" s="5" t="str">
        <f>IF(Aanbod!D148&gt;"",IF(EXACT(BZ133,0),IF(EXACT(AK133,0),IF(EXACT(AE133, "pA"),AH133,IF(EXACT(AE133, "Gvg-A"),AH133,IF(EXACT(AE133, "Gvg"),AH133,0))),0),0)," ")</f>
        <v xml:space="preserve"> </v>
      </c>
      <c r="CP133" s="5" t="str">
        <f>IF(Aanbod!D148&gt;"",IF(EXACT(BZ133,0),IF(EXACT(AK133,0),IF(EXACT(AE133, "pA"),AF133,IF(EXACT(AE133, "Gvg-A"),AF133,IF(EXACT(AE133, "Gvg"),AF133,0))),0),0)," ")</f>
        <v xml:space="preserve"> </v>
      </c>
      <c r="CQ133" s="5" t="str">
        <f>IF(Aanbod!D148&gt;"",IF($CO$203&gt;0,$CN$1/$CO$203*CO133,0)," ")</f>
        <v xml:space="preserve"> </v>
      </c>
      <c r="CR133" s="29" t="str">
        <f>IF(Aanbod!D148&gt;"",IF(CP133&gt;0,CQ133/CP133," ")," ")</f>
        <v xml:space="preserve"> </v>
      </c>
      <c r="CS133" s="5"/>
      <c r="CT133" s="5"/>
      <c r="CU133" s="5" t="str">
        <f>IF(Aanbod!D148&gt;"",IF(EXACT(BZ133,0),IF(EXACT(AK133,0),IF(EXACT(AE133, "pB"),AH133,IF(EXACT(AE133, "Gvg-B"),AH133,IF(EXACT(AE133, "Gvg"),AH133,0))),0),0)," ")</f>
        <v xml:space="preserve"> </v>
      </c>
      <c r="CV133" s="5" t="str">
        <f>IF(Aanbod!D148&gt;"",IF(EXACT(BZ133,0),IF(EXACT(AK133,0),IF(EXACT(AE133, "pB"),AF133,IF(EXACT(AE133, "Gvg-B"),AF133,IF(EXACT(AE133, "Gvg"),AF133,0))),0),0)," ")</f>
        <v xml:space="preserve"> </v>
      </c>
      <c r="CW133" s="9" t="str">
        <f>IF(Aanbod!D148&gt;"",IF($CU$203&gt;0,$CT$1/$CU$203*CU133,0)," ")</f>
        <v xml:space="preserve"> </v>
      </c>
      <c r="CX133" s="10" t="str">
        <f>IF(Aanbod!D148&gt;"",IF(CV133&gt;0,CW133/CV133," ")," ")</f>
        <v xml:space="preserve"> </v>
      </c>
      <c r="CY133" s="26"/>
      <c r="CZ133" s="30"/>
      <c r="DA133" s="31" t="str">
        <f>IF(Aanbod!D148&gt;"",IF(EXACT(BZ133,0),IF(EXACT(AK133,0),IF(EXACT(AE133, "pA"),AH133,IF(EXACT(AE133, "Gvg"),AH133,IF(EXACT(AE133, "Gvg-A"),AH133,IF(EXACT(AE133, "Gvg-B"),AH133,0)))),0),0)," ")</f>
        <v xml:space="preserve"> </v>
      </c>
      <c r="DB133" s="31" t="str">
        <f>IF(Aanbod!D148&gt;"",IF(EXACT(BZ133,0),IF(EXACT(AK133,0),IF(EXACT(AE133, "pA"),AF133,IF(EXACT(AE133, "Gvg"),AF133,IF(EXACT(AE133, "Gvg-A"),AF133,IF(EXACT(AE133, "Gvg-B"),AF133,0)))),0),0)," ")</f>
        <v xml:space="preserve"> </v>
      </c>
      <c r="DC133" s="31" t="str">
        <f>IF(Aanbod!D148&gt;"",IF($DA$203&gt;0,$CZ$1/$DA$203*DA133,0)," ")</f>
        <v xml:space="preserve"> </v>
      </c>
      <c r="DD133" s="29" t="str">
        <f>IF(Aanbod!D148&gt;"",IF(DB133&gt;0,DC133/DB133," ")," ")</f>
        <v xml:space="preserve"> </v>
      </c>
      <c r="DF133" s="26"/>
      <c r="DG133" s="30"/>
      <c r="DH133" s="31" t="str">
        <f>IF(Aanbod!D148&gt;"",IF(EXACT(BZ133,0),IF(EXACT(AK133,0),IF(EXACT(AE133, "pB"),AH133,IF(EXACT(AE133, "Gvg"),AH133,IF(EXACT(AE133, "Gvg-A"),AH133,IF(EXACT(AE133, "Gvg-B"),AH133,0)))),0),0)," ")</f>
        <v xml:space="preserve"> </v>
      </c>
      <c r="DI133" s="31" t="str">
        <f>IF(Aanbod!D148&gt;"",IF(EXACT(BZ133,0),IF(EXACT(AK133,0),IF(EXACT(AE133, "pB"),AF133,IF(EXACT(AE133, "Gvg"),AF133,IF(EXACT(AE133, "Gvg-A"),AF133,IF(EXACT(AE133, "Gvg-B"),AF133,0)))),0),0)," ")</f>
        <v xml:space="preserve"> </v>
      </c>
      <c r="DJ133" s="31" t="str">
        <f>IF(Aanbod!D148&gt;"",IF($DH$203&gt;0,$DG$1/$DH$203*DH133,0)," ")</f>
        <v xml:space="preserve"> </v>
      </c>
      <c r="DK133" s="29" t="str">
        <f>IF(Aanbod!D148&gt;"",IF(DI133&gt;0,DJ133/DI133," ")," ")</f>
        <v xml:space="preserve"> </v>
      </c>
      <c r="DM133" s="37" t="str">
        <f>IF(Aanbod!D148&gt;"",BX133-BZ133+CQ133+CW133+DC133+DJ133," ")</f>
        <v xml:space="preserve"> </v>
      </c>
      <c r="DN133" s="35" t="str">
        <f>IF(Aanbod!D148&gt;"",IF((DM133-AF133)&gt;0,(DM133-AF133),0)," ")</f>
        <v xml:space="preserve"> </v>
      </c>
      <c r="DO133" s="35" t="str">
        <f>IF(Aanbod!D148&gt;"",IF(DN133&gt;0,(Berekening!H133+BB133+CQ133)/DM133*DN133,0)," ")</f>
        <v xml:space="preserve"> </v>
      </c>
      <c r="DP133" s="35" t="str">
        <f>IF(Aanbod!D148&gt;"",IF(DN133&gt;0,(Berekening!N133+BH133+CW133)/DM133*DN133,0)," ")</f>
        <v xml:space="preserve"> </v>
      </c>
      <c r="DQ133" s="35" t="str">
        <f>IF(Aanbod!D148&gt;"",IF(DN133&gt;0,(Berekening!T133+BN133+DC133)/DM133*DN133,0)," ")</f>
        <v xml:space="preserve"> </v>
      </c>
      <c r="DR133" s="33" t="str">
        <f>IF(Aanbod!D148&gt;"",IF(DN133&gt;0,(Berekening!AA133+BU133+DJ133)/DM133*DN133,0)," ")</f>
        <v xml:space="preserve"> </v>
      </c>
      <c r="DS133" s="35"/>
      <c r="DT133" s="38" t="str">
        <f>IF(Aanbod!D148&gt;"",ROUND((DM133-DN133),2)," ")</f>
        <v xml:space="preserve"> </v>
      </c>
      <c r="DU133" s="38" t="str">
        <f>IF(Aanbod!D148&gt;"",IF(DT133=C133,0.01,DT133),"")</f>
        <v/>
      </c>
      <c r="DV133" s="39" t="str">
        <f>IF(Aanbod!D148&gt;"",RANK(DU133,$DU$2:$DU$201) + COUNTIF($DU$2:DU133,DU133) -1," ")</f>
        <v xml:space="preserve"> </v>
      </c>
      <c r="DW133" s="35" t="str">
        <f>IF(Aanbod!D148&gt;"",IF($DV$203&lt;0,IF(DV133&lt;=ABS($DV$203),0.01,0),IF(DV133&lt;=ABS($DV$203),-0.01,0))," ")</f>
        <v xml:space="preserve"> </v>
      </c>
      <c r="DX133" s="35"/>
      <c r="DY133" s="28" t="str">
        <f>IF(Aanbod!D148&gt;"",DT133+DW133," ")</f>
        <v xml:space="preserve"> </v>
      </c>
    </row>
    <row r="134" spans="1:129" x14ac:dyDescent="0.25">
      <c r="A134" s="26" t="str">
        <f>Aanbod!A149</f>
        <v/>
      </c>
      <c r="B134" s="27" t="str">
        <f>IF(Aanbod!D149&gt;"",IF(EXACT(Aanbod!F149, "Preferent"),Aanbod!E149*2,IF(EXACT(Aanbod!F149, "Concurrent"),Aanbod!E149,0))," ")</f>
        <v xml:space="preserve"> </v>
      </c>
      <c r="C134" s="28" t="str">
        <f>IF(Aanbod!E149&gt;0,Aanbod!E149," ")</f>
        <v xml:space="preserve"> </v>
      </c>
      <c r="D134" s="5"/>
      <c r="E134" s="5"/>
      <c r="F134" s="5" t="str">
        <f>IF(Aanbod!D149&gt;"",IF(EXACT(Aanbod!D149, "pA"),Berekening!B134,IF(EXACT(Aanbod!D149, "Gvg-A"),Berekening!B134,IF(EXACT(Aanbod!D149, "Gvg"),Berekening!B134,0)))," ")</f>
        <v xml:space="preserve"> </v>
      </c>
      <c r="G134" s="5" t="str">
        <f>IF(Aanbod!D149&gt;"",IF(EXACT(Aanbod!D149, "pA"),Aanbod!E149,IF(EXACT(Aanbod!D149, "Gvg-A"),Aanbod!E149,IF(EXACT(Aanbod!D149, "Gvg"),Aanbod!E149,0)))," ")</f>
        <v xml:space="preserve"> </v>
      </c>
      <c r="H134" s="5" t="str">
        <f>IF(Aanbod!D149&gt;"",IF($F$203&gt;0,$E$1/$F$203*F134,0)," ")</f>
        <v xml:space="preserve"> </v>
      </c>
      <c r="I134" s="29" t="str">
        <f>IF(Aanbod!D149&gt;"",IF(G134&gt;0,H134/G134," ")," ")</f>
        <v xml:space="preserve"> </v>
      </c>
      <c r="J134" s="5"/>
      <c r="K134" s="5"/>
      <c r="L134" s="5" t="str">
        <f>IF(Aanbod!D149&gt;"",IF(EXACT(Aanbod!D149, "pB"),Berekening!B134,IF(EXACT(Aanbod!D149, "Gvg-B"),Berekening!B134,IF(EXACT(Aanbod!D149, "Gvg"),Berekening!B134,0)))," ")</f>
        <v xml:space="preserve"> </v>
      </c>
      <c r="M134" s="5" t="str">
        <f>IF(Aanbod!D149&gt;"",IF(EXACT(Aanbod!D149, "pB"),Aanbod!E149,IF(EXACT(Aanbod!D149, "Gvg-B"),Aanbod!E149,IF(EXACT(Aanbod!D149, "Gvg"),Aanbod!E149,0)))," ")</f>
        <v xml:space="preserve"> </v>
      </c>
      <c r="N134" s="9" t="str">
        <f>IF(Aanbod!D149&gt;"",IF($L$203&gt;0,$K$1/$L$203*L134,0)," ")</f>
        <v xml:space="preserve"> </v>
      </c>
      <c r="O134" s="10" t="str">
        <f>IF(Aanbod!D149&gt;"",IF(M134&gt;0,N134/M134," ")," ")</f>
        <v xml:space="preserve"> </v>
      </c>
      <c r="P134" s="26"/>
      <c r="Q134" s="30"/>
      <c r="R134" s="31" t="str">
        <f>IF(Aanbod!D149&gt;"",IF(EXACT(Aanbod!D149, "pA"),Berekening!B134,IF(EXACT(Aanbod!D149, "Gvg"),Berekening!B134,IF(EXACT(Aanbod!D149, "Gvg-A"),Berekening!B134,IF(EXACT(Aanbod!D149, "Gvg-B"),Berekening!B134,0))))," ")</f>
        <v xml:space="preserve"> </v>
      </c>
      <c r="S134" s="31" t="str">
        <f>IF(Aanbod!D149&gt;"",IF(EXACT(Aanbod!D149, "pA"),Aanbod!E149,IF(EXACT(Aanbod!D149, "Gvg"),Aanbod!E149,IF(EXACT(Aanbod!D149, "Gvg-A"),Aanbod!E149,IF(EXACT(Aanbod!D149, "Gvg-B"),Aanbod!E149,0))))," ")</f>
        <v xml:space="preserve"> </v>
      </c>
      <c r="T134" s="31" t="str">
        <f>IF(Aanbod!D149&gt;"",IF($R$203&gt;0,$Q$1/$R$203*R134,0)," ")</f>
        <v xml:space="preserve"> </v>
      </c>
      <c r="U134" s="29" t="str">
        <f>IF(Aanbod!D149&gt;"",IF(S134&gt;0,T134/S134," ")," ")</f>
        <v xml:space="preserve"> </v>
      </c>
      <c r="W134" s="26"/>
      <c r="X134" s="30"/>
      <c r="Y134" s="31" t="str">
        <f>IF(Aanbod!D149&gt;"",IF(EXACT(Aanbod!D149, "pB"),Berekening!B134,IF(EXACT(Aanbod!D149, "Gvg"),Berekening!B134,IF(EXACT(Aanbod!D149, "Gvg-A"),Berekening!B134,IF(EXACT(Aanbod!D149, "Gvg-B"),Berekening!B134,0))))," ")</f>
        <v xml:space="preserve"> </v>
      </c>
      <c r="Z134" s="31" t="str">
        <f>IF(Aanbod!D149&gt;"",IF(EXACT(Aanbod!D149, "pB"),Aanbod!E149,IF(EXACT(Aanbod!D149, "Gvg"),Aanbod!E149,IF(EXACT(Aanbod!D149, "Gvg-A"),Aanbod!E149,IF(EXACT(Aanbod!D149, "Gvg-B"),Aanbod!E149,0))))," ")</f>
        <v xml:space="preserve"> </v>
      </c>
      <c r="AA134" s="31" t="str">
        <f>IF(Aanbod!D149&gt;"",IF($Y$203&gt;0,$X$1/$Y$203*Y134,0)," ")</f>
        <v xml:space="preserve"> </v>
      </c>
      <c r="AB134" s="29" t="str">
        <f>IF(Aanbod!D149&gt;"",IF(Z134&gt;0,AA134/Z134," ")," ")</f>
        <v xml:space="preserve"> </v>
      </c>
      <c r="AC134" s="32"/>
      <c r="AD134" s="26" t="str">
        <f>IF(Aanbod!D149&gt;"",ROW(AE134)-1," ")</f>
        <v xml:space="preserve"> </v>
      </c>
      <c r="AE134" t="str">
        <f>IF(Aanbod!D149&gt;"",Aanbod!D149," ")</f>
        <v xml:space="preserve"> </v>
      </c>
      <c r="AF134" s="9" t="str">
        <f>IF(Aanbod!D149&gt;"",Aanbod!E149," ")</f>
        <v xml:space="preserve"> </v>
      </c>
      <c r="AG134" t="str">
        <f>IF(Aanbod!D149&gt;"",Aanbod!F149," ")</f>
        <v xml:space="preserve"> </v>
      </c>
      <c r="AH134" s="33" t="str">
        <f>IF(Aanbod!D149&gt;"",Berekening!B134," ")</f>
        <v xml:space="preserve"> </v>
      </c>
      <c r="AI134" s="34" t="str">
        <f>IF(Aanbod!D149&gt;"",Berekening!H134+Berekening!N134+Berekening!T134+Berekening!AA134," ")</f>
        <v xml:space="preserve"> </v>
      </c>
      <c r="AJ134" s="35" t="str">
        <f>IF(Aanbod!D149&gt;"",IF((AI134-AF134)&gt;0,0,(AI134-AF134))," ")</f>
        <v xml:space="preserve"> </v>
      </c>
      <c r="AK134" s="35" t="str">
        <f>IF(Aanbod!D149&gt;"",IF((AI134-AF134)&gt;0,(AI134-AF134),0)," ")</f>
        <v xml:space="preserve"> </v>
      </c>
      <c r="AL134" s="35" t="str">
        <f>IF(Aanbod!D149&gt;"",IF(AK134&gt;0,Berekening!H134/AI134*AK134,0)," ")</f>
        <v xml:space="preserve"> </v>
      </c>
      <c r="AM134" s="35" t="str">
        <f>IF(Aanbod!D149&gt;"",IF(AK134&gt;0,Berekening!N134/AI134*AK134,0)," ")</f>
        <v xml:space="preserve"> </v>
      </c>
      <c r="AN134" s="35" t="str">
        <f>IF(Aanbod!D149&gt;"",IF(AK134&gt;0,Berekening!T134/AI134*AK134,0)," ")</f>
        <v xml:space="preserve"> </v>
      </c>
      <c r="AO134" s="33" t="str">
        <f>IF(Aanbod!D149&gt;"",IF(AK134&gt;0,Berekening!AA134/AI134*AK134,0)," ")</f>
        <v xml:space="preserve"> </v>
      </c>
      <c r="AX134" s="36"/>
      <c r="AY134" s="5"/>
      <c r="AZ134" s="5" t="str">
        <f>IF(Aanbod!D149&gt;"",IF(EXACT(AK134,0),IF(EXACT(Aanbod!D149, "pA"),Berekening!B134,IF(EXACT(Aanbod!D149, "Gvg-A"),Berekening!B134,IF(EXACT(Aanbod!D149, "Gvg"),Berekening!B134,0))),0)," ")</f>
        <v xml:space="preserve"> </v>
      </c>
      <c r="BA134" s="5" t="str">
        <f>IF(Aanbod!D149&gt;"",IF(EXACT(AK134,0),IF(EXACT(Aanbod!D149, "pA"),Aanbod!E149,IF(EXACT(Aanbod!D149, "Gvg-A"),Aanbod!E149,IF(EXACT(Aanbod!D149, "Gvg"),Aanbod!E149,0))),0)," ")</f>
        <v xml:space="preserve"> </v>
      </c>
      <c r="BB134" s="5" t="str">
        <f>IF(Aanbod!D149&gt;"",IF($AZ$203&gt;0,$AY$1/$AZ$203*AZ134,0)," ")</f>
        <v xml:space="preserve"> </v>
      </c>
      <c r="BC134" s="29" t="str">
        <f>IF(Aanbod!D149&gt;"",IF(BA134&gt;0,BB134/BA134," ")," ")</f>
        <v xml:space="preserve"> </v>
      </c>
      <c r="BD134" s="5"/>
      <c r="BE134" s="5"/>
      <c r="BF134" s="5" t="str">
        <f>IF(Aanbod!D149&gt;"",IF(EXACT(AK134,0),IF(EXACT(Aanbod!D149, "pB"),Berekening!B134,IF(EXACT(Aanbod!D149, "Gvg-B"),Berekening!B134,IF(EXACT(Aanbod!D149, "Gvg"),Berekening!B134,0))),0)," ")</f>
        <v xml:space="preserve"> </v>
      </c>
      <c r="BG134" s="5" t="str">
        <f>IF(Aanbod!D149&gt;"",IF(EXACT(AK134,0),IF(EXACT(Aanbod!D149, "pB"),Aanbod!E149,IF(EXACT(Aanbod!D149, "Gvg-B"),Aanbod!E149,IF(EXACT(Aanbod!D149, "Gvg"),Aanbod!E149,0))),0)," ")</f>
        <v xml:space="preserve"> </v>
      </c>
      <c r="BH134" s="9" t="str">
        <f>IF(Aanbod!D149&gt;"",IF($BF$203&gt;0,$BE$1/$BF$203*BF134,0)," ")</f>
        <v xml:space="preserve"> </v>
      </c>
      <c r="BI134" s="10" t="str">
        <f>IF(Aanbod!D149&gt;"",IF(BG134&gt;0,BH134/BG134," ")," ")</f>
        <v xml:space="preserve"> </v>
      </c>
      <c r="BJ134" s="26"/>
      <c r="BK134" s="30"/>
      <c r="BL134" s="31" t="str">
        <f>IF(Aanbod!D149&gt;"",IF(EXACT(AK134,0),IF(EXACT(Aanbod!D149, "pA"),Berekening!B134,IF(EXACT(Aanbod!D149, "Gvg"),Berekening!B134,IF(EXACT(Aanbod!D149, "Gvg-A"),Berekening!B134,IF(EXACT(Aanbod!D149, "Gvg-B"),Berekening!B134,0)))),0)," ")</f>
        <v xml:space="preserve"> </v>
      </c>
      <c r="BM134" s="31" t="str">
        <f>IF(Aanbod!D149&gt;"",IF(EXACT(AK134,0),IF(EXACT(Aanbod!D149, "pA"),Aanbod!E149,IF(EXACT(Aanbod!D149, "Gvg"),Aanbod!E149,IF(EXACT(Aanbod!D149, "Gvg-A"),Aanbod!E149,IF(EXACT(Aanbod!D149, "Gvg-B"),Aanbod!E149,0)))),0)," ")</f>
        <v xml:space="preserve"> </v>
      </c>
      <c r="BN134" s="31" t="str">
        <f>IF(Aanbod!D149&gt;"",IF($BL$203&gt;0,$BK$1/$BL$203*BL134,0)," ")</f>
        <v xml:space="preserve"> </v>
      </c>
      <c r="BO134" s="29" t="str">
        <f>IF(Aanbod!D149&gt;"",IF(BM134&gt;0,BN134/BM134," ")," ")</f>
        <v xml:space="preserve"> </v>
      </c>
      <c r="BQ134" s="26"/>
      <c r="BR134" s="30"/>
      <c r="BS134" s="31" t="str">
        <f>IF(Aanbod!D149&gt;"",IF(EXACT(AK134,0),IF(EXACT(Aanbod!D149, "pB"),Berekening!B134,IF(EXACT(Aanbod!D149, "Gvg"),Berekening!B134,IF(EXACT(Aanbod!D149, "Gvg-A"),Berekening!B134,IF(EXACT(Aanbod!D149, "Gvg-B"),Berekening!B134,0)))),0)," ")</f>
        <v xml:space="preserve"> </v>
      </c>
      <c r="BT134" s="31" t="str">
        <f>IF(Aanbod!D149&gt;"",IF(EXACT(AK134,0),IF(EXACT(Aanbod!D149, "pB"),Aanbod!E149,IF(EXACT(Aanbod!D149, "Gvg"),Aanbod!E149,IF(EXACT(Aanbod!D149, "Gvg-A"),Aanbod!E149,IF(EXACT(Aanbod!D149, "Gvg-B"),Aanbod!E149,0)))),0)," ")</f>
        <v xml:space="preserve"> </v>
      </c>
      <c r="BU134" s="31" t="str">
        <f>IF(Aanbod!D149&gt;"",IF($BS$203&gt;0,$BR$1/$BS$203*BS134,0)," ")</f>
        <v xml:space="preserve"> </v>
      </c>
      <c r="BV134" s="29" t="str">
        <f>IF(Aanbod!D149&gt;"",IF(BT134&gt;0,BU134/BT134," ")," ")</f>
        <v xml:space="preserve"> </v>
      </c>
      <c r="BX134" s="34" t="str">
        <f>IF(Aanbod!D149&gt;"",AI134-AK134+BB134+BH134+BN134+BU134," ")</f>
        <v xml:space="preserve"> </v>
      </c>
      <c r="BY134" s="35" t="str">
        <f>IF(Aanbod!D149&gt;"",IF((BX134-AF134)&gt;0,0,(BX134-AF134))," ")</f>
        <v xml:space="preserve"> </v>
      </c>
      <c r="BZ134" s="35" t="str">
        <f>IF(Aanbod!D149&gt;"",IF((BX134-AF134)&gt;0,(BX134-AF134),0)," ")</f>
        <v xml:space="preserve"> </v>
      </c>
      <c r="CA134" s="35" t="str">
        <f>IF(Aanbod!D149&gt;"",IF(BZ134&gt;0,(Berekening!H134+BB134)/BX134*BZ134,0)," ")</f>
        <v xml:space="preserve"> </v>
      </c>
      <c r="CB134" s="35" t="str">
        <f>IF(Aanbod!D149&gt;"",IF(BZ134&gt;0,(Berekening!N134+BH134)/BX134*BZ134,0)," ")</f>
        <v xml:space="preserve"> </v>
      </c>
      <c r="CC134" s="35" t="str">
        <f>IF(Aanbod!D149&gt;"",IF(BZ134&gt;0,(Berekening!T134+BN134)/BX134*BZ134,0)," ")</f>
        <v xml:space="preserve"> </v>
      </c>
      <c r="CD134" s="33" t="str">
        <f>IF(Aanbod!D149&gt;"",IF(BZ134&gt;0,Berekening!AA134/BX134*BZ134,0)," ")</f>
        <v xml:space="preserve"> </v>
      </c>
      <c r="CE134" s="35"/>
      <c r="CM134" s="36"/>
      <c r="CN134" s="5"/>
      <c r="CO134" s="5" t="str">
        <f>IF(Aanbod!D149&gt;"",IF(EXACT(BZ134,0),IF(EXACT(AK134,0),IF(EXACT(AE134, "pA"),AH134,IF(EXACT(AE134, "Gvg-A"),AH134,IF(EXACT(AE134, "Gvg"),AH134,0))),0),0)," ")</f>
        <v xml:space="preserve"> </v>
      </c>
      <c r="CP134" s="5" t="str">
        <f>IF(Aanbod!D149&gt;"",IF(EXACT(BZ134,0),IF(EXACT(AK134,0),IF(EXACT(AE134, "pA"),AF134,IF(EXACT(AE134, "Gvg-A"),AF134,IF(EXACT(AE134, "Gvg"),AF134,0))),0),0)," ")</f>
        <v xml:space="preserve"> </v>
      </c>
      <c r="CQ134" s="5" t="str">
        <f>IF(Aanbod!D149&gt;"",IF($CO$203&gt;0,$CN$1/$CO$203*CO134,0)," ")</f>
        <v xml:space="preserve"> </v>
      </c>
      <c r="CR134" s="29" t="str">
        <f>IF(Aanbod!D149&gt;"",IF(CP134&gt;0,CQ134/CP134," ")," ")</f>
        <v xml:space="preserve"> </v>
      </c>
      <c r="CS134" s="5"/>
      <c r="CT134" s="5"/>
      <c r="CU134" s="5" t="str">
        <f>IF(Aanbod!D149&gt;"",IF(EXACT(BZ134,0),IF(EXACT(AK134,0),IF(EXACT(AE134, "pB"),AH134,IF(EXACT(AE134, "Gvg-B"),AH134,IF(EXACT(AE134, "Gvg"),AH134,0))),0),0)," ")</f>
        <v xml:space="preserve"> </v>
      </c>
      <c r="CV134" s="5" t="str">
        <f>IF(Aanbod!D149&gt;"",IF(EXACT(BZ134,0),IF(EXACT(AK134,0),IF(EXACT(AE134, "pB"),AF134,IF(EXACT(AE134, "Gvg-B"),AF134,IF(EXACT(AE134, "Gvg"),AF134,0))),0),0)," ")</f>
        <v xml:space="preserve"> </v>
      </c>
      <c r="CW134" s="9" t="str">
        <f>IF(Aanbod!D149&gt;"",IF($CU$203&gt;0,$CT$1/$CU$203*CU134,0)," ")</f>
        <v xml:space="preserve"> </v>
      </c>
      <c r="CX134" s="10" t="str">
        <f>IF(Aanbod!D149&gt;"",IF(CV134&gt;0,CW134/CV134," ")," ")</f>
        <v xml:space="preserve"> </v>
      </c>
      <c r="CY134" s="26"/>
      <c r="CZ134" s="30"/>
      <c r="DA134" s="31" t="str">
        <f>IF(Aanbod!D149&gt;"",IF(EXACT(BZ134,0),IF(EXACT(AK134,0),IF(EXACT(AE134, "pA"),AH134,IF(EXACT(AE134, "Gvg"),AH134,IF(EXACT(AE134, "Gvg-A"),AH134,IF(EXACT(AE134, "Gvg-B"),AH134,0)))),0),0)," ")</f>
        <v xml:space="preserve"> </v>
      </c>
      <c r="DB134" s="31" t="str">
        <f>IF(Aanbod!D149&gt;"",IF(EXACT(BZ134,0),IF(EXACT(AK134,0),IF(EXACT(AE134, "pA"),AF134,IF(EXACT(AE134, "Gvg"),AF134,IF(EXACT(AE134, "Gvg-A"),AF134,IF(EXACT(AE134, "Gvg-B"),AF134,0)))),0),0)," ")</f>
        <v xml:space="preserve"> </v>
      </c>
      <c r="DC134" s="31" t="str">
        <f>IF(Aanbod!D149&gt;"",IF($DA$203&gt;0,$CZ$1/$DA$203*DA134,0)," ")</f>
        <v xml:space="preserve"> </v>
      </c>
      <c r="DD134" s="29" t="str">
        <f>IF(Aanbod!D149&gt;"",IF(DB134&gt;0,DC134/DB134," ")," ")</f>
        <v xml:space="preserve"> </v>
      </c>
      <c r="DF134" s="26"/>
      <c r="DG134" s="30"/>
      <c r="DH134" s="31" t="str">
        <f>IF(Aanbod!D149&gt;"",IF(EXACT(BZ134,0),IF(EXACT(AK134,0),IF(EXACT(AE134, "pB"),AH134,IF(EXACT(AE134, "Gvg"),AH134,IF(EXACT(AE134, "Gvg-A"),AH134,IF(EXACT(AE134, "Gvg-B"),AH134,0)))),0),0)," ")</f>
        <v xml:space="preserve"> </v>
      </c>
      <c r="DI134" s="31" t="str">
        <f>IF(Aanbod!D149&gt;"",IF(EXACT(BZ134,0),IF(EXACT(AK134,0),IF(EXACT(AE134, "pB"),AF134,IF(EXACT(AE134, "Gvg"),AF134,IF(EXACT(AE134, "Gvg-A"),AF134,IF(EXACT(AE134, "Gvg-B"),AF134,0)))),0),0)," ")</f>
        <v xml:space="preserve"> </v>
      </c>
      <c r="DJ134" s="31" t="str">
        <f>IF(Aanbod!D149&gt;"",IF($DH$203&gt;0,$DG$1/$DH$203*DH134,0)," ")</f>
        <v xml:space="preserve"> </v>
      </c>
      <c r="DK134" s="29" t="str">
        <f>IF(Aanbod!D149&gt;"",IF(DI134&gt;0,DJ134/DI134," ")," ")</f>
        <v xml:space="preserve"> </v>
      </c>
      <c r="DM134" s="37" t="str">
        <f>IF(Aanbod!D149&gt;"",BX134-BZ134+CQ134+CW134+DC134+DJ134," ")</f>
        <v xml:space="preserve"> </v>
      </c>
      <c r="DN134" s="35" t="str">
        <f>IF(Aanbod!D149&gt;"",IF((DM134-AF134)&gt;0,(DM134-AF134),0)," ")</f>
        <v xml:space="preserve"> </v>
      </c>
      <c r="DO134" s="35" t="str">
        <f>IF(Aanbod!D149&gt;"",IF(DN134&gt;0,(Berekening!H134+BB134+CQ134)/DM134*DN134,0)," ")</f>
        <v xml:space="preserve"> </v>
      </c>
      <c r="DP134" s="35" t="str">
        <f>IF(Aanbod!D149&gt;"",IF(DN134&gt;0,(Berekening!N134+BH134+CW134)/DM134*DN134,0)," ")</f>
        <v xml:space="preserve"> </v>
      </c>
      <c r="DQ134" s="35" t="str">
        <f>IF(Aanbod!D149&gt;"",IF(DN134&gt;0,(Berekening!T134+BN134+DC134)/DM134*DN134,0)," ")</f>
        <v xml:space="preserve"> </v>
      </c>
      <c r="DR134" s="33" t="str">
        <f>IF(Aanbod!D149&gt;"",IF(DN134&gt;0,(Berekening!AA134+BU134+DJ134)/DM134*DN134,0)," ")</f>
        <v xml:space="preserve"> </v>
      </c>
      <c r="DS134" s="35"/>
      <c r="DT134" s="38" t="str">
        <f>IF(Aanbod!D149&gt;"",ROUND((DM134-DN134),2)," ")</f>
        <v xml:space="preserve"> </v>
      </c>
      <c r="DU134" s="38" t="str">
        <f>IF(Aanbod!D149&gt;"",IF(DT134=C134,0.01,DT134),"")</f>
        <v/>
      </c>
      <c r="DV134" s="39" t="str">
        <f>IF(Aanbod!D149&gt;"",RANK(DU134,$DU$2:$DU$201) + COUNTIF($DU$2:DU134,DU134) -1," ")</f>
        <v xml:space="preserve"> </v>
      </c>
      <c r="DW134" s="35" t="str">
        <f>IF(Aanbod!D149&gt;"",IF($DV$203&lt;0,IF(DV134&lt;=ABS($DV$203),0.01,0),IF(DV134&lt;=ABS($DV$203),-0.01,0))," ")</f>
        <v xml:space="preserve"> </v>
      </c>
      <c r="DX134" s="35"/>
      <c r="DY134" s="28" t="str">
        <f>IF(Aanbod!D149&gt;"",DT134+DW134," ")</f>
        <v xml:space="preserve"> </v>
      </c>
    </row>
    <row r="135" spans="1:129" x14ac:dyDescent="0.25">
      <c r="A135" s="26" t="str">
        <f>Aanbod!A150</f>
        <v/>
      </c>
      <c r="B135" s="27" t="str">
        <f>IF(Aanbod!D150&gt;"",IF(EXACT(Aanbod!F150, "Preferent"),Aanbod!E150*2,IF(EXACT(Aanbod!F150, "Concurrent"),Aanbod!E150,0))," ")</f>
        <v xml:space="preserve"> </v>
      </c>
      <c r="C135" s="28" t="str">
        <f>IF(Aanbod!E150&gt;0,Aanbod!E150," ")</f>
        <v xml:space="preserve"> </v>
      </c>
      <c r="D135" s="5"/>
      <c r="E135" s="5"/>
      <c r="F135" s="5" t="str">
        <f>IF(Aanbod!D150&gt;"",IF(EXACT(Aanbod!D150, "pA"),Berekening!B135,IF(EXACT(Aanbod!D150, "Gvg-A"),Berekening!B135,IF(EXACT(Aanbod!D150, "Gvg"),Berekening!B135,0)))," ")</f>
        <v xml:space="preserve"> </v>
      </c>
      <c r="G135" s="5" t="str">
        <f>IF(Aanbod!D150&gt;"",IF(EXACT(Aanbod!D150, "pA"),Aanbod!E150,IF(EXACT(Aanbod!D150, "Gvg-A"),Aanbod!E150,IF(EXACT(Aanbod!D150, "Gvg"),Aanbod!E150,0)))," ")</f>
        <v xml:space="preserve"> </v>
      </c>
      <c r="H135" s="5" t="str">
        <f>IF(Aanbod!D150&gt;"",IF($F$203&gt;0,$E$1/$F$203*F135,0)," ")</f>
        <v xml:space="preserve"> </v>
      </c>
      <c r="I135" s="29" t="str">
        <f>IF(Aanbod!D150&gt;"",IF(G135&gt;0,H135/G135," ")," ")</f>
        <v xml:space="preserve"> </v>
      </c>
      <c r="J135" s="5"/>
      <c r="K135" s="5"/>
      <c r="L135" s="5" t="str">
        <f>IF(Aanbod!D150&gt;"",IF(EXACT(Aanbod!D150, "pB"),Berekening!B135,IF(EXACT(Aanbod!D150, "Gvg-B"),Berekening!B135,IF(EXACT(Aanbod!D150, "Gvg"),Berekening!B135,0)))," ")</f>
        <v xml:space="preserve"> </v>
      </c>
      <c r="M135" s="5" t="str">
        <f>IF(Aanbod!D150&gt;"",IF(EXACT(Aanbod!D150, "pB"),Aanbod!E150,IF(EXACT(Aanbod!D150, "Gvg-B"),Aanbod!E150,IF(EXACT(Aanbod!D150, "Gvg"),Aanbod!E150,0)))," ")</f>
        <v xml:space="preserve"> </v>
      </c>
      <c r="N135" s="9" t="str">
        <f>IF(Aanbod!D150&gt;"",IF($L$203&gt;0,$K$1/$L$203*L135,0)," ")</f>
        <v xml:space="preserve"> </v>
      </c>
      <c r="O135" s="10" t="str">
        <f>IF(Aanbod!D150&gt;"",IF(M135&gt;0,N135/M135," ")," ")</f>
        <v xml:space="preserve"> </v>
      </c>
      <c r="P135" s="26"/>
      <c r="Q135" s="30"/>
      <c r="R135" s="31" t="str">
        <f>IF(Aanbod!D150&gt;"",IF(EXACT(Aanbod!D150, "pA"),Berekening!B135,IF(EXACT(Aanbod!D150, "Gvg"),Berekening!B135,IF(EXACT(Aanbod!D150, "Gvg-A"),Berekening!B135,IF(EXACT(Aanbod!D150, "Gvg-B"),Berekening!B135,0))))," ")</f>
        <v xml:space="preserve"> </v>
      </c>
      <c r="S135" s="31" t="str">
        <f>IF(Aanbod!D150&gt;"",IF(EXACT(Aanbod!D150, "pA"),Aanbod!E150,IF(EXACT(Aanbod!D150, "Gvg"),Aanbod!E150,IF(EXACT(Aanbod!D150, "Gvg-A"),Aanbod!E150,IF(EXACT(Aanbod!D150, "Gvg-B"),Aanbod!E150,0))))," ")</f>
        <v xml:space="preserve"> </v>
      </c>
      <c r="T135" s="31" t="str">
        <f>IF(Aanbod!D150&gt;"",IF($R$203&gt;0,$Q$1/$R$203*R135,0)," ")</f>
        <v xml:space="preserve"> </v>
      </c>
      <c r="U135" s="29" t="str">
        <f>IF(Aanbod!D150&gt;"",IF(S135&gt;0,T135/S135," ")," ")</f>
        <v xml:space="preserve"> </v>
      </c>
      <c r="W135" s="26"/>
      <c r="X135" s="30"/>
      <c r="Y135" s="31" t="str">
        <f>IF(Aanbod!D150&gt;"",IF(EXACT(Aanbod!D150, "pB"),Berekening!B135,IF(EXACT(Aanbod!D150, "Gvg"),Berekening!B135,IF(EXACT(Aanbod!D150, "Gvg-A"),Berekening!B135,IF(EXACT(Aanbod!D150, "Gvg-B"),Berekening!B135,0))))," ")</f>
        <v xml:space="preserve"> </v>
      </c>
      <c r="Z135" s="31" t="str">
        <f>IF(Aanbod!D150&gt;"",IF(EXACT(Aanbod!D150, "pB"),Aanbod!E150,IF(EXACT(Aanbod!D150, "Gvg"),Aanbod!E150,IF(EXACT(Aanbod!D150, "Gvg-A"),Aanbod!E150,IF(EXACT(Aanbod!D150, "Gvg-B"),Aanbod!E150,0))))," ")</f>
        <v xml:space="preserve"> </v>
      </c>
      <c r="AA135" s="31" t="str">
        <f>IF(Aanbod!D150&gt;"",IF($Y$203&gt;0,$X$1/$Y$203*Y135,0)," ")</f>
        <v xml:space="preserve"> </v>
      </c>
      <c r="AB135" s="29" t="str">
        <f>IF(Aanbod!D150&gt;"",IF(Z135&gt;0,AA135/Z135," ")," ")</f>
        <v xml:space="preserve"> </v>
      </c>
      <c r="AC135" s="32"/>
      <c r="AD135" s="26" t="str">
        <f>IF(Aanbod!D150&gt;"",ROW(AE135)-1," ")</f>
        <v xml:space="preserve"> </v>
      </c>
      <c r="AE135" t="str">
        <f>IF(Aanbod!D150&gt;"",Aanbod!D150," ")</f>
        <v xml:space="preserve"> </v>
      </c>
      <c r="AF135" s="9" t="str">
        <f>IF(Aanbod!D150&gt;"",Aanbod!E150," ")</f>
        <v xml:space="preserve"> </v>
      </c>
      <c r="AG135" t="str">
        <f>IF(Aanbod!D150&gt;"",Aanbod!F150," ")</f>
        <v xml:space="preserve"> </v>
      </c>
      <c r="AH135" s="33" t="str">
        <f>IF(Aanbod!D150&gt;"",Berekening!B135," ")</f>
        <v xml:space="preserve"> </v>
      </c>
      <c r="AI135" s="34" t="str">
        <f>IF(Aanbod!D150&gt;"",Berekening!H135+Berekening!N135+Berekening!T135+Berekening!AA135," ")</f>
        <v xml:space="preserve"> </v>
      </c>
      <c r="AJ135" s="35" t="str">
        <f>IF(Aanbod!D150&gt;"",IF((AI135-AF135)&gt;0,0,(AI135-AF135))," ")</f>
        <v xml:space="preserve"> </v>
      </c>
      <c r="AK135" s="35" t="str">
        <f>IF(Aanbod!D150&gt;"",IF((AI135-AF135)&gt;0,(AI135-AF135),0)," ")</f>
        <v xml:space="preserve"> </v>
      </c>
      <c r="AL135" s="35" t="str">
        <f>IF(Aanbod!D150&gt;"",IF(AK135&gt;0,Berekening!H135/AI135*AK135,0)," ")</f>
        <v xml:space="preserve"> </v>
      </c>
      <c r="AM135" s="35" t="str">
        <f>IF(Aanbod!D150&gt;"",IF(AK135&gt;0,Berekening!N135/AI135*AK135,0)," ")</f>
        <v xml:space="preserve"> </v>
      </c>
      <c r="AN135" s="35" t="str">
        <f>IF(Aanbod!D150&gt;"",IF(AK135&gt;0,Berekening!T135/AI135*AK135,0)," ")</f>
        <v xml:space="preserve"> </v>
      </c>
      <c r="AO135" s="33" t="str">
        <f>IF(Aanbod!D150&gt;"",IF(AK135&gt;0,Berekening!AA135/AI135*AK135,0)," ")</f>
        <v xml:space="preserve"> </v>
      </c>
      <c r="AX135" s="36"/>
      <c r="AY135" s="5"/>
      <c r="AZ135" s="5" t="str">
        <f>IF(Aanbod!D150&gt;"",IF(EXACT(AK135,0),IF(EXACT(Aanbod!D150, "pA"),Berekening!B135,IF(EXACT(Aanbod!D150, "Gvg-A"),Berekening!B135,IF(EXACT(Aanbod!D150, "Gvg"),Berekening!B135,0))),0)," ")</f>
        <v xml:space="preserve"> </v>
      </c>
      <c r="BA135" s="5" t="str">
        <f>IF(Aanbod!D150&gt;"",IF(EXACT(AK135,0),IF(EXACT(Aanbod!D150, "pA"),Aanbod!E150,IF(EXACT(Aanbod!D150, "Gvg-A"),Aanbod!E150,IF(EXACT(Aanbod!D150, "Gvg"),Aanbod!E150,0))),0)," ")</f>
        <v xml:space="preserve"> </v>
      </c>
      <c r="BB135" s="5" t="str">
        <f>IF(Aanbod!D150&gt;"",IF($AZ$203&gt;0,$AY$1/$AZ$203*AZ135,0)," ")</f>
        <v xml:space="preserve"> </v>
      </c>
      <c r="BC135" s="29" t="str">
        <f>IF(Aanbod!D150&gt;"",IF(BA135&gt;0,BB135/BA135," ")," ")</f>
        <v xml:space="preserve"> </v>
      </c>
      <c r="BD135" s="5"/>
      <c r="BE135" s="5"/>
      <c r="BF135" s="5" t="str">
        <f>IF(Aanbod!D150&gt;"",IF(EXACT(AK135,0),IF(EXACT(Aanbod!D150, "pB"),Berekening!B135,IF(EXACT(Aanbod!D150, "Gvg-B"),Berekening!B135,IF(EXACT(Aanbod!D150, "Gvg"),Berekening!B135,0))),0)," ")</f>
        <v xml:space="preserve"> </v>
      </c>
      <c r="BG135" s="5" t="str">
        <f>IF(Aanbod!D150&gt;"",IF(EXACT(AK135,0),IF(EXACT(Aanbod!D150, "pB"),Aanbod!E150,IF(EXACT(Aanbod!D150, "Gvg-B"),Aanbod!E150,IF(EXACT(Aanbod!D150, "Gvg"),Aanbod!E150,0))),0)," ")</f>
        <v xml:space="preserve"> </v>
      </c>
      <c r="BH135" s="9" t="str">
        <f>IF(Aanbod!D150&gt;"",IF($BF$203&gt;0,$BE$1/$BF$203*BF135,0)," ")</f>
        <v xml:space="preserve"> </v>
      </c>
      <c r="BI135" s="10" t="str">
        <f>IF(Aanbod!D150&gt;"",IF(BG135&gt;0,BH135/BG135," ")," ")</f>
        <v xml:space="preserve"> </v>
      </c>
      <c r="BJ135" s="26"/>
      <c r="BK135" s="30"/>
      <c r="BL135" s="31" t="str">
        <f>IF(Aanbod!D150&gt;"",IF(EXACT(AK135,0),IF(EXACT(Aanbod!D150, "pA"),Berekening!B135,IF(EXACT(Aanbod!D150, "Gvg"),Berekening!B135,IF(EXACT(Aanbod!D150, "Gvg-A"),Berekening!B135,IF(EXACT(Aanbod!D150, "Gvg-B"),Berekening!B135,0)))),0)," ")</f>
        <v xml:space="preserve"> </v>
      </c>
      <c r="BM135" s="31" t="str">
        <f>IF(Aanbod!D150&gt;"",IF(EXACT(AK135,0),IF(EXACT(Aanbod!D150, "pA"),Aanbod!E150,IF(EXACT(Aanbod!D150, "Gvg"),Aanbod!E150,IF(EXACT(Aanbod!D150, "Gvg-A"),Aanbod!E150,IF(EXACT(Aanbod!D150, "Gvg-B"),Aanbod!E150,0)))),0)," ")</f>
        <v xml:space="preserve"> </v>
      </c>
      <c r="BN135" s="31" t="str">
        <f>IF(Aanbod!D150&gt;"",IF($BL$203&gt;0,$BK$1/$BL$203*BL135,0)," ")</f>
        <v xml:space="preserve"> </v>
      </c>
      <c r="BO135" s="29" t="str">
        <f>IF(Aanbod!D150&gt;"",IF(BM135&gt;0,BN135/BM135," ")," ")</f>
        <v xml:space="preserve"> </v>
      </c>
      <c r="BQ135" s="26"/>
      <c r="BR135" s="30"/>
      <c r="BS135" s="31" t="str">
        <f>IF(Aanbod!D150&gt;"",IF(EXACT(AK135,0),IF(EXACT(Aanbod!D150, "pB"),Berekening!B135,IF(EXACT(Aanbod!D150, "Gvg"),Berekening!B135,IF(EXACT(Aanbod!D150, "Gvg-A"),Berekening!B135,IF(EXACT(Aanbod!D150, "Gvg-B"),Berekening!B135,0)))),0)," ")</f>
        <v xml:space="preserve"> </v>
      </c>
      <c r="BT135" s="31" t="str">
        <f>IF(Aanbod!D150&gt;"",IF(EXACT(AK135,0),IF(EXACT(Aanbod!D150, "pB"),Aanbod!E150,IF(EXACT(Aanbod!D150, "Gvg"),Aanbod!E150,IF(EXACT(Aanbod!D150, "Gvg-A"),Aanbod!E150,IF(EXACT(Aanbod!D150, "Gvg-B"),Aanbod!E150,0)))),0)," ")</f>
        <v xml:space="preserve"> </v>
      </c>
      <c r="BU135" s="31" t="str">
        <f>IF(Aanbod!D150&gt;"",IF($BS$203&gt;0,$BR$1/$BS$203*BS135,0)," ")</f>
        <v xml:space="preserve"> </v>
      </c>
      <c r="BV135" s="29" t="str">
        <f>IF(Aanbod!D150&gt;"",IF(BT135&gt;0,BU135/BT135," ")," ")</f>
        <v xml:space="preserve"> </v>
      </c>
      <c r="BX135" s="34" t="str">
        <f>IF(Aanbod!D150&gt;"",AI135-AK135+BB135+BH135+BN135+BU135," ")</f>
        <v xml:space="preserve"> </v>
      </c>
      <c r="BY135" s="35" t="str">
        <f>IF(Aanbod!D150&gt;"",IF((BX135-AF135)&gt;0,0,(BX135-AF135))," ")</f>
        <v xml:space="preserve"> </v>
      </c>
      <c r="BZ135" s="35" t="str">
        <f>IF(Aanbod!D150&gt;"",IF((BX135-AF135)&gt;0,(BX135-AF135),0)," ")</f>
        <v xml:space="preserve"> </v>
      </c>
      <c r="CA135" s="35" t="str">
        <f>IF(Aanbod!D150&gt;"",IF(BZ135&gt;0,(Berekening!H135+BB135)/BX135*BZ135,0)," ")</f>
        <v xml:space="preserve"> </v>
      </c>
      <c r="CB135" s="35" t="str">
        <f>IF(Aanbod!D150&gt;"",IF(BZ135&gt;0,(Berekening!N135+BH135)/BX135*BZ135,0)," ")</f>
        <v xml:space="preserve"> </v>
      </c>
      <c r="CC135" s="35" t="str">
        <f>IF(Aanbod!D150&gt;"",IF(BZ135&gt;0,(Berekening!T135+BN135)/BX135*BZ135,0)," ")</f>
        <v xml:space="preserve"> </v>
      </c>
      <c r="CD135" s="33" t="str">
        <f>IF(Aanbod!D150&gt;"",IF(BZ135&gt;0,Berekening!AA135/BX135*BZ135,0)," ")</f>
        <v xml:space="preserve"> </v>
      </c>
      <c r="CE135" s="35"/>
      <c r="CM135" s="36"/>
      <c r="CN135" s="5"/>
      <c r="CO135" s="5" t="str">
        <f>IF(Aanbod!D150&gt;"",IF(EXACT(BZ135,0),IF(EXACT(AK135,0),IF(EXACT(AE135, "pA"),AH135,IF(EXACT(AE135, "Gvg-A"),AH135,IF(EXACT(AE135, "Gvg"),AH135,0))),0),0)," ")</f>
        <v xml:space="preserve"> </v>
      </c>
      <c r="CP135" s="5" t="str">
        <f>IF(Aanbod!D150&gt;"",IF(EXACT(BZ135,0),IF(EXACT(AK135,0),IF(EXACT(AE135, "pA"),AF135,IF(EXACT(AE135, "Gvg-A"),AF135,IF(EXACT(AE135, "Gvg"),AF135,0))),0),0)," ")</f>
        <v xml:space="preserve"> </v>
      </c>
      <c r="CQ135" s="5" t="str">
        <f>IF(Aanbod!D150&gt;"",IF($CO$203&gt;0,$CN$1/$CO$203*CO135,0)," ")</f>
        <v xml:space="preserve"> </v>
      </c>
      <c r="CR135" s="29" t="str">
        <f>IF(Aanbod!D150&gt;"",IF(CP135&gt;0,CQ135/CP135," ")," ")</f>
        <v xml:space="preserve"> </v>
      </c>
      <c r="CS135" s="5"/>
      <c r="CT135" s="5"/>
      <c r="CU135" s="5" t="str">
        <f>IF(Aanbod!D150&gt;"",IF(EXACT(BZ135,0),IF(EXACT(AK135,0),IF(EXACT(AE135, "pB"),AH135,IF(EXACT(AE135, "Gvg-B"),AH135,IF(EXACT(AE135, "Gvg"),AH135,0))),0),0)," ")</f>
        <v xml:space="preserve"> </v>
      </c>
      <c r="CV135" s="5" t="str">
        <f>IF(Aanbod!D150&gt;"",IF(EXACT(BZ135,0),IF(EXACT(AK135,0),IF(EXACT(AE135, "pB"),AF135,IF(EXACT(AE135, "Gvg-B"),AF135,IF(EXACT(AE135, "Gvg"),AF135,0))),0),0)," ")</f>
        <v xml:space="preserve"> </v>
      </c>
      <c r="CW135" s="9" t="str">
        <f>IF(Aanbod!D150&gt;"",IF($CU$203&gt;0,$CT$1/$CU$203*CU135,0)," ")</f>
        <v xml:space="preserve"> </v>
      </c>
      <c r="CX135" s="10" t="str">
        <f>IF(Aanbod!D150&gt;"",IF(CV135&gt;0,CW135/CV135," ")," ")</f>
        <v xml:space="preserve"> </v>
      </c>
      <c r="CY135" s="26"/>
      <c r="CZ135" s="30"/>
      <c r="DA135" s="31" t="str">
        <f>IF(Aanbod!D150&gt;"",IF(EXACT(BZ135,0),IF(EXACT(AK135,0),IF(EXACT(AE135, "pA"),AH135,IF(EXACT(AE135, "Gvg"),AH135,IF(EXACT(AE135, "Gvg-A"),AH135,IF(EXACT(AE135, "Gvg-B"),AH135,0)))),0),0)," ")</f>
        <v xml:space="preserve"> </v>
      </c>
      <c r="DB135" s="31" t="str">
        <f>IF(Aanbod!D150&gt;"",IF(EXACT(BZ135,0),IF(EXACT(AK135,0),IF(EXACT(AE135, "pA"),AF135,IF(EXACT(AE135, "Gvg"),AF135,IF(EXACT(AE135, "Gvg-A"),AF135,IF(EXACT(AE135, "Gvg-B"),AF135,0)))),0),0)," ")</f>
        <v xml:space="preserve"> </v>
      </c>
      <c r="DC135" s="31" t="str">
        <f>IF(Aanbod!D150&gt;"",IF($DA$203&gt;0,$CZ$1/$DA$203*DA135,0)," ")</f>
        <v xml:space="preserve"> </v>
      </c>
      <c r="DD135" s="29" t="str">
        <f>IF(Aanbod!D150&gt;"",IF(DB135&gt;0,DC135/DB135," ")," ")</f>
        <v xml:space="preserve"> </v>
      </c>
      <c r="DF135" s="26"/>
      <c r="DG135" s="30"/>
      <c r="DH135" s="31" t="str">
        <f>IF(Aanbod!D150&gt;"",IF(EXACT(BZ135,0),IF(EXACT(AK135,0),IF(EXACT(AE135, "pB"),AH135,IF(EXACT(AE135, "Gvg"),AH135,IF(EXACT(AE135, "Gvg-A"),AH135,IF(EXACT(AE135, "Gvg-B"),AH135,0)))),0),0)," ")</f>
        <v xml:space="preserve"> </v>
      </c>
      <c r="DI135" s="31" t="str">
        <f>IF(Aanbod!D150&gt;"",IF(EXACT(BZ135,0),IF(EXACT(AK135,0),IF(EXACT(AE135, "pB"),AF135,IF(EXACT(AE135, "Gvg"),AF135,IF(EXACT(AE135, "Gvg-A"),AF135,IF(EXACT(AE135, "Gvg-B"),AF135,0)))),0),0)," ")</f>
        <v xml:space="preserve"> </v>
      </c>
      <c r="DJ135" s="31" t="str">
        <f>IF(Aanbod!D150&gt;"",IF($DH$203&gt;0,$DG$1/$DH$203*DH135,0)," ")</f>
        <v xml:space="preserve"> </v>
      </c>
      <c r="DK135" s="29" t="str">
        <f>IF(Aanbod!D150&gt;"",IF(DI135&gt;0,DJ135/DI135," ")," ")</f>
        <v xml:space="preserve"> </v>
      </c>
      <c r="DM135" s="37" t="str">
        <f>IF(Aanbod!D150&gt;"",BX135-BZ135+CQ135+CW135+DC135+DJ135," ")</f>
        <v xml:space="preserve"> </v>
      </c>
      <c r="DN135" s="35" t="str">
        <f>IF(Aanbod!D150&gt;"",IF((DM135-AF135)&gt;0,(DM135-AF135),0)," ")</f>
        <v xml:space="preserve"> </v>
      </c>
      <c r="DO135" s="35" t="str">
        <f>IF(Aanbod!D150&gt;"",IF(DN135&gt;0,(Berekening!H135+BB135+CQ135)/DM135*DN135,0)," ")</f>
        <v xml:space="preserve"> </v>
      </c>
      <c r="DP135" s="35" t="str">
        <f>IF(Aanbod!D150&gt;"",IF(DN135&gt;0,(Berekening!N135+BH135+CW135)/DM135*DN135,0)," ")</f>
        <v xml:space="preserve"> </v>
      </c>
      <c r="DQ135" s="35" t="str">
        <f>IF(Aanbod!D150&gt;"",IF(DN135&gt;0,(Berekening!T135+BN135+DC135)/DM135*DN135,0)," ")</f>
        <v xml:space="preserve"> </v>
      </c>
      <c r="DR135" s="33" t="str">
        <f>IF(Aanbod!D150&gt;"",IF(DN135&gt;0,(Berekening!AA135+BU135+DJ135)/DM135*DN135,0)," ")</f>
        <v xml:space="preserve"> </v>
      </c>
      <c r="DS135" s="35"/>
      <c r="DT135" s="38" t="str">
        <f>IF(Aanbod!D150&gt;"",ROUND((DM135-DN135),2)," ")</f>
        <v xml:space="preserve"> </v>
      </c>
      <c r="DU135" s="38" t="str">
        <f>IF(Aanbod!D150&gt;"",IF(DT135=C135,0.01,DT135),"")</f>
        <v/>
      </c>
      <c r="DV135" s="39" t="str">
        <f>IF(Aanbod!D150&gt;"",RANK(DU135,$DU$2:$DU$201) + COUNTIF($DU$2:DU135,DU135) -1," ")</f>
        <v xml:space="preserve"> </v>
      </c>
      <c r="DW135" s="35" t="str">
        <f>IF(Aanbod!D150&gt;"",IF($DV$203&lt;0,IF(DV135&lt;=ABS($DV$203),0.01,0),IF(DV135&lt;=ABS($DV$203),-0.01,0))," ")</f>
        <v xml:space="preserve"> </v>
      </c>
      <c r="DX135" s="35"/>
      <c r="DY135" s="28" t="str">
        <f>IF(Aanbod!D150&gt;"",DT135+DW135," ")</f>
        <v xml:space="preserve"> </v>
      </c>
    </row>
    <row r="136" spans="1:129" x14ac:dyDescent="0.25">
      <c r="A136" s="26" t="str">
        <f>Aanbod!A151</f>
        <v/>
      </c>
      <c r="B136" s="27" t="str">
        <f>IF(Aanbod!D151&gt;"",IF(EXACT(Aanbod!F151, "Preferent"),Aanbod!E151*2,IF(EXACT(Aanbod!F151, "Concurrent"),Aanbod!E151,0))," ")</f>
        <v xml:space="preserve"> </v>
      </c>
      <c r="C136" s="28" t="str">
        <f>IF(Aanbod!E151&gt;0,Aanbod!E151," ")</f>
        <v xml:space="preserve"> </v>
      </c>
      <c r="D136" s="5"/>
      <c r="E136" s="5"/>
      <c r="F136" s="5" t="str">
        <f>IF(Aanbod!D151&gt;"",IF(EXACT(Aanbod!D151, "pA"),Berekening!B136,IF(EXACT(Aanbod!D151, "Gvg-A"),Berekening!B136,IF(EXACT(Aanbod!D151, "Gvg"),Berekening!B136,0)))," ")</f>
        <v xml:space="preserve"> </v>
      </c>
      <c r="G136" s="5" t="str">
        <f>IF(Aanbod!D151&gt;"",IF(EXACT(Aanbod!D151, "pA"),Aanbod!E151,IF(EXACT(Aanbod!D151, "Gvg-A"),Aanbod!E151,IF(EXACT(Aanbod!D151, "Gvg"),Aanbod!E151,0)))," ")</f>
        <v xml:space="preserve"> </v>
      </c>
      <c r="H136" s="5" t="str">
        <f>IF(Aanbod!D151&gt;"",IF($F$203&gt;0,$E$1/$F$203*F136,0)," ")</f>
        <v xml:space="preserve"> </v>
      </c>
      <c r="I136" s="29" t="str">
        <f>IF(Aanbod!D151&gt;"",IF(G136&gt;0,H136/G136," ")," ")</f>
        <v xml:space="preserve"> </v>
      </c>
      <c r="J136" s="5"/>
      <c r="K136" s="5"/>
      <c r="L136" s="5" t="str">
        <f>IF(Aanbod!D151&gt;"",IF(EXACT(Aanbod!D151, "pB"),Berekening!B136,IF(EXACT(Aanbod!D151, "Gvg-B"),Berekening!B136,IF(EXACT(Aanbod!D151, "Gvg"),Berekening!B136,0)))," ")</f>
        <v xml:space="preserve"> </v>
      </c>
      <c r="M136" s="5" t="str">
        <f>IF(Aanbod!D151&gt;"",IF(EXACT(Aanbod!D151, "pB"),Aanbod!E151,IF(EXACT(Aanbod!D151, "Gvg-B"),Aanbod!E151,IF(EXACT(Aanbod!D151, "Gvg"),Aanbod!E151,0)))," ")</f>
        <v xml:space="preserve"> </v>
      </c>
      <c r="N136" s="9" t="str">
        <f>IF(Aanbod!D151&gt;"",IF($L$203&gt;0,$K$1/$L$203*L136,0)," ")</f>
        <v xml:space="preserve"> </v>
      </c>
      <c r="O136" s="10" t="str">
        <f>IF(Aanbod!D151&gt;"",IF(M136&gt;0,N136/M136," ")," ")</f>
        <v xml:space="preserve"> </v>
      </c>
      <c r="P136" s="26"/>
      <c r="Q136" s="30"/>
      <c r="R136" s="31" t="str">
        <f>IF(Aanbod!D151&gt;"",IF(EXACT(Aanbod!D151, "pA"),Berekening!B136,IF(EXACT(Aanbod!D151, "Gvg"),Berekening!B136,IF(EXACT(Aanbod!D151, "Gvg-A"),Berekening!B136,IF(EXACT(Aanbod!D151, "Gvg-B"),Berekening!B136,0))))," ")</f>
        <v xml:space="preserve"> </v>
      </c>
      <c r="S136" s="31" t="str">
        <f>IF(Aanbod!D151&gt;"",IF(EXACT(Aanbod!D151, "pA"),Aanbod!E151,IF(EXACT(Aanbod!D151, "Gvg"),Aanbod!E151,IF(EXACT(Aanbod!D151, "Gvg-A"),Aanbod!E151,IF(EXACT(Aanbod!D151, "Gvg-B"),Aanbod!E151,0))))," ")</f>
        <v xml:space="preserve"> </v>
      </c>
      <c r="T136" s="31" t="str">
        <f>IF(Aanbod!D151&gt;"",IF($R$203&gt;0,$Q$1/$R$203*R136,0)," ")</f>
        <v xml:space="preserve"> </v>
      </c>
      <c r="U136" s="29" t="str">
        <f>IF(Aanbod!D151&gt;"",IF(S136&gt;0,T136/S136," ")," ")</f>
        <v xml:space="preserve"> </v>
      </c>
      <c r="W136" s="26"/>
      <c r="X136" s="30"/>
      <c r="Y136" s="31" t="str">
        <f>IF(Aanbod!D151&gt;"",IF(EXACT(Aanbod!D151, "pB"),Berekening!B136,IF(EXACT(Aanbod!D151, "Gvg"),Berekening!B136,IF(EXACT(Aanbod!D151, "Gvg-A"),Berekening!B136,IF(EXACT(Aanbod!D151, "Gvg-B"),Berekening!B136,0))))," ")</f>
        <v xml:space="preserve"> </v>
      </c>
      <c r="Z136" s="31" t="str">
        <f>IF(Aanbod!D151&gt;"",IF(EXACT(Aanbod!D151, "pB"),Aanbod!E151,IF(EXACT(Aanbod!D151, "Gvg"),Aanbod!E151,IF(EXACT(Aanbod!D151, "Gvg-A"),Aanbod!E151,IF(EXACT(Aanbod!D151, "Gvg-B"),Aanbod!E151,0))))," ")</f>
        <v xml:space="preserve"> </v>
      </c>
      <c r="AA136" s="31" t="str">
        <f>IF(Aanbod!D151&gt;"",IF($Y$203&gt;0,$X$1/$Y$203*Y136,0)," ")</f>
        <v xml:space="preserve"> </v>
      </c>
      <c r="AB136" s="29" t="str">
        <f>IF(Aanbod!D151&gt;"",IF(Z136&gt;0,AA136/Z136," ")," ")</f>
        <v xml:space="preserve"> </v>
      </c>
      <c r="AC136" s="32"/>
      <c r="AD136" s="26" t="str">
        <f>IF(Aanbod!D151&gt;"",ROW(AE136)-1," ")</f>
        <v xml:space="preserve"> </v>
      </c>
      <c r="AE136" t="str">
        <f>IF(Aanbod!D151&gt;"",Aanbod!D151," ")</f>
        <v xml:space="preserve"> </v>
      </c>
      <c r="AF136" s="9" t="str">
        <f>IF(Aanbod!D151&gt;"",Aanbod!E151," ")</f>
        <v xml:space="preserve"> </v>
      </c>
      <c r="AG136" t="str">
        <f>IF(Aanbod!D151&gt;"",Aanbod!F151," ")</f>
        <v xml:space="preserve"> </v>
      </c>
      <c r="AH136" s="33" t="str">
        <f>IF(Aanbod!D151&gt;"",Berekening!B136," ")</f>
        <v xml:space="preserve"> </v>
      </c>
      <c r="AI136" s="34" t="str">
        <f>IF(Aanbod!D151&gt;"",Berekening!H136+Berekening!N136+Berekening!T136+Berekening!AA136," ")</f>
        <v xml:space="preserve"> </v>
      </c>
      <c r="AJ136" s="35" t="str">
        <f>IF(Aanbod!D151&gt;"",IF((AI136-AF136)&gt;0,0,(AI136-AF136))," ")</f>
        <v xml:space="preserve"> </v>
      </c>
      <c r="AK136" s="35" t="str">
        <f>IF(Aanbod!D151&gt;"",IF((AI136-AF136)&gt;0,(AI136-AF136),0)," ")</f>
        <v xml:space="preserve"> </v>
      </c>
      <c r="AL136" s="35" t="str">
        <f>IF(Aanbod!D151&gt;"",IF(AK136&gt;0,Berekening!H136/AI136*AK136,0)," ")</f>
        <v xml:space="preserve"> </v>
      </c>
      <c r="AM136" s="35" t="str">
        <f>IF(Aanbod!D151&gt;"",IF(AK136&gt;0,Berekening!N136/AI136*AK136,0)," ")</f>
        <v xml:space="preserve"> </v>
      </c>
      <c r="AN136" s="35" t="str">
        <f>IF(Aanbod!D151&gt;"",IF(AK136&gt;0,Berekening!T136/AI136*AK136,0)," ")</f>
        <v xml:space="preserve"> </v>
      </c>
      <c r="AO136" s="33" t="str">
        <f>IF(Aanbod!D151&gt;"",IF(AK136&gt;0,Berekening!AA136/AI136*AK136,0)," ")</f>
        <v xml:space="preserve"> </v>
      </c>
      <c r="AX136" s="36"/>
      <c r="AY136" s="5"/>
      <c r="AZ136" s="5" t="str">
        <f>IF(Aanbod!D151&gt;"",IF(EXACT(AK136,0),IF(EXACT(Aanbod!D151, "pA"),Berekening!B136,IF(EXACT(Aanbod!D151, "Gvg-A"),Berekening!B136,IF(EXACT(Aanbod!D151, "Gvg"),Berekening!B136,0))),0)," ")</f>
        <v xml:space="preserve"> </v>
      </c>
      <c r="BA136" s="5" t="str">
        <f>IF(Aanbod!D151&gt;"",IF(EXACT(AK136,0),IF(EXACT(Aanbod!D151, "pA"),Aanbod!E151,IF(EXACT(Aanbod!D151, "Gvg-A"),Aanbod!E151,IF(EXACT(Aanbod!D151, "Gvg"),Aanbod!E151,0))),0)," ")</f>
        <v xml:space="preserve"> </v>
      </c>
      <c r="BB136" s="5" t="str">
        <f>IF(Aanbod!D151&gt;"",IF($AZ$203&gt;0,$AY$1/$AZ$203*AZ136,0)," ")</f>
        <v xml:space="preserve"> </v>
      </c>
      <c r="BC136" s="29" t="str">
        <f>IF(Aanbod!D151&gt;"",IF(BA136&gt;0,BB136/BA136," ")," ")</f>
        <v xml:space="preserve"> </v>
      </c>
      <c r="BD136" s="5"/>
      <c r="BE136" s="5"/>
      <c r="BF136" s="5" t="str">
        <f>IF(Aanbod!D151&gt;"",IF(EXACT(AK136,0),IF(EXACT(Aanbod!D151, "pB"),Berekening!B136,IF(EXACT(Aanbod!D151, "Gvg-B"),Berekening!B136,IF(EXACT(Aanbod!D151, "Gvg"),Berekening!B136,0))),0)," ")</f>
        <v xml:space="preserve"> </v>
      </c>
      <c r="BG136" s="5" t="str">
        <f>IF(Aanbod!D151&gt;"",IF(EXACT(AK136,0),IF(EXACT(Aanbod!D151, "pB"),Aanbod!E151,IF(EXACT(Aanbod!D151, "Gvg-B"),Aanbod!E151,IF(EXACT(Aanbod!D151, "Gvg"),Aanbod!E151,0))),0)," ")</f>
        <v xml:space="preserve"> </v>
      </c>
      <c r="BH136" s="9" t="str">
        <f>IF(Aanbod!D151&gt;"",IF($BF$203&gt;0,$BE$1/$BF$203*BF136,0)," ")</f>
        <v xml:space="preserve"> </v>
      </c>
      <c r="BI136" s="10" t="str">
        <f>IF(Aanbod!D151&gt;"",IF(BG136&gt;0,BH136/BG136," ")," ")</f>
        <v xml:space="preserve"> </v>
      </c>
      <c r="BJ136" s="26"/>
      <c r="BK136" s="30"/>
      <c r="BL136" s="31" t="str">
        <f>IF(Aanbod!D151&gt;"",IF(EXACT(AK136,0),IF(EXACT(Aanbod!D151, "pA"),Berekening!B136,IF(EXACT(Aanbod!D151, "Gvg"),Berekening!B136,IF(EXACT(Aanbod!D151, "Gvg-A"),Berekening!B136,IF(EXACT(Aanbod!D151, "Gvg-B"),Berekening!B136,0)))),0)," ")</f>
        <v xml:space="preserve"> </v>
      </c>
      <c r="BM136" s="31" t="str">
        <f>IF(Aanbod!D151&gt;"",IF(EXACT(AK136,0),IF(EXACT(Aanbod!D151, "pA"),Aanbod!E151,IF(EXACT(Aanbod!D151, "Gvg"),Aanbod!E151,IF(EXACT(Aanbod!D151, "Gvg-A"),Aanbod!E151,IF(EXACT(Aanbod!D151, "Gvg-B"),Aanbod!E151,0)))),0)," ")</f>
        <v xml:space="preserve"> </v>
      </c>
      <c r="BN136" s="31" t="str">
        <f>IF(Aanbod!D151&gt;"",IF($BL$203&gt;0,$BK$1/$BL$203*BL136,0)," ")</f>
        <v xml:space="preserve"> </v>
      </c>
      <c r="BO136" s="29" t="str">
        <f>IF(Aanbod!D151&gt;"",IF(BM136&gt;0,BN136/BM136," ")," ")</f>
        <v xml:space="preserve"> </v>
      </c>
      <c r="BQ136" s="26"/>
      <c r="BR136" s="30"/>
      <c r="BS136" s="31" t="str">
        <f>IF(Aanbod!D151&gt;"",IF(EXACT(AK136,0),IF(EXACT(Aanbod!D151, "pB"),Berekening!B136,IF(EXACT(Aanbod!D151, "Gvg"),Berekening!B136,IF(EXACT(Aanbod!D151, "Gvg-A"),Berekening!B136,IF(EXACT(Aanbod!D151, "Gvg-B"),Berekening!B136,0)))),0)," ")</f>
        <v xml:space="preserve"> </v>
      </c>
      <c r="BT136" s="31" t="str">
        <f>IF(Aanbod!D151&gt;"",IF(EXACT(AK136,0),IF(EXACT(Aanbod!D151, "pB"),Aanbod!E151,IF(EXACT(Aanbod!D151, "Gvg"),Aanbod!E151,IF(EXACT(Aanbod!D151, "Gvg-A"),Aanbod!E151,IF(EXACT(Aanbod!D151, "Gvg-B"),Aanbod!E151,0)))),0)," ")</f>
        <v xml:space="preserve"> </v>
      </c>
      <c r="BU136" s="31" t="str">
        <f>IF(Aanbod!D151&gt;"",IF($BS$203&gt;0,$BR$1/$BS$203*BS136,0)," ")</f>
        <v xml:space="preserve"> </v>
      </c>
      <c r="BV136" s="29" t="str">
        <f>IF(Aanbod!D151&gt;"",IF(BT136&gt;0,BU136/BT136," ")," ")</f>
        <v xml:space="preserve"> </v>
      </c>
      <c r="BX136" s="34" t="str">
        <f>IF(Aanbod!D151&gt;"",AI136-AK136+BB136+BH136+BN136+BU136," ")</f>
        <v xml:space="preserve"> </v>
      </c>
      <c r="BY136" s="35" t="str">
        <f>IF(Aanbod!D151&gt;"",IF((BX136-AF136)&gt;0,0,(BX136-AF136))," ")</f>
        <v xml:space="preserve"> </v>
      </c>
      <c r="BZ136" s="35" t="str">
        <f>IF(Aanbod!D151&gt;"",IF((BX136-AF136)&gt;0,(BX136-AF136),0)," ")</f>
        <v xml:space="preserve"> </v>
      </c>
      <c r="CA136" s="35" t="str">
        <f>IF(Aanbod!D151&gt;"",IF(BZ136&gt;0,(Berekening!H136+BB136)/BX136*BZ136,0)," ")</f>
        <v xml:space="preserve"> </v>
      </c>
      <c r="CB136" s="35" t="str">
        <f>IF(Aanbod!D151&gt;"",IF(BZ136&gt;0,(Berekening!N136+BH136)/BX136*BZ136,0)," ")</f>
        <v xml:space="preserve"> </v>
      </c>
      <c r="CC136" s="35" t="str">
        <f>IF(Aanbod!D151&gt;"",IF(BZ136&gt;0,(Berekening!T136+BN136)/BX136*BZ136,0)," ")</f>
        <v xml:space="preserve"> </v>
      </c>
      <c r="CD136" s="33" t="str">
        <f>IF(Aanbod!D151&gt;"",IF(BZ136&gt;0,Berekening!AA136/BX136*BZ136,0)," ")</f>
        <v xml:space="preserve"> </v>
      </c>
      <c r="CE136" s="35"/>
      <c r="CM136" s="36"/>
      <c r="CN136" s="5"/>
      <c r="CO136" s="5" t="str">
        <f>IF(Aanbod!D151&gt;"",IF(EXACT(BZ136,0),IF(EXACT(AK136,0),IF(EXACT(AE136, "pA"),AH136,IF(EXACT(AE136, "Gvg-A"),AH136,IF(EXACT(AE136, "Gvg"),AH136,0))),0),0)," ")</f>
        <v xml:space="preserve"> </v>
      </c>
      <c r="CP136" s="5" t="str">
        <f>IF(Aanbod!D151&gt;"",IF(EXACT(BZ136,0),IF(EXACT(AK136,0),IF(EXACT(AE136, "pA"),AF136,IF(EXACT(AE136, "Gvg-A"),AF136,IF(EXACT(AE136, "Gvg"),AF136,0))),0),0)," ")</f>
        <v xml:space="preserve"> </v>
      </c>
      <c r="CQ136" s="5" t="str">
        <f>IF(Aanbod!D151&gt;"",IF($CO$203&gt;0,$CN$1/$CO$203*CO136,0)," ")</f>
        <v xml:space="preserve"> </v>
      </c>
      <c r="CR136" s="29" t="str">
        <f>IF(Aanbod!D151&gt;"",IF(CP136&gt;0,CQ136/CP136," ")," ")</f>
        <v xml:space="preserve"> </v>
      </c>
      <c r="CS136" s="5"/>
      <c r="CT136" s="5"/>
      <c r="CU136" s="5" t="str">
        <f>IF(Aanbod!D151&gt;"",IF(EXACT(BZ136,0),IF(EXACT(AK136,0),IF(EXACT(AE136, "pB"),AH136,IF(EXACT(AE136, "Gvg-B"),AH136,IF(EXACT(AE136, "Gvg"),AH136,0))),0),0)," ")</f>
        <v xml:space="preserve"> </v>
      </c>
      <c r="CV136" s="5" t="str">
        <f>IF(Aanbod!D151&gt;"",IF(EXACT(BZ136,0),IF(EXACT(AK136,0),IF(EXACT(AE136, "pB"),AF136,IF(EXACT(AE136, "Gvg-B"),AF136,IF(EXACT(AE136, "Gvg"),AF136,0))),0),0)," ")</f>
        <v xml:space="preserve"> </v>
      </c>
      <c r="CW136" s="9" t="str">
        <f>IF(Aanbod!D151&gt;"",IF($CU$203&gt;0,$CT$1/$CU$203*CU136,0)," ")</f>
        <v xml:space="preserve"> </v>
      </c>
      <c r="CX136" s="10" t="str">
        <f>IF(Aanbod!D151&gt;"",IF(CV136&gt;0,CW136/CV136," ")," ")</f>
        <v xml:space="preserve"> </v>
      </c>
      <c r="CY136" s="26"/>
      <c r="CZ136" s="30"/>
      <c r="DA136" s="31" t="str">
        <f>IF(Aanbod!D151&gt;"",IF(EXACT(BZ136,0),IF(EXACT(AK136,0),IF(EXACT(AE136, "pA"),AH136,IF(EXACT(AE136, "Gvg"),AH136,IF(EXACT(AE136, "Gvg-A"),AH136,IF(EXACT(AE136, "Gvg-B"),AH136,0)))),0),0)," ")</f>
        <v xml:space="preserve"> </v>
      </c>
      <c r="DB136" s="31" t="str">
        <f>IF(Aanbod!D151&gt;"",IF(EXACT(BZ136,0),IF(EXACT(AK136,0),IF(EXACT(AE136, "pA"),AF136,IF(EXACT(AE136, "Gvg"),AF136,IF(EXACT(AE136, "Gvg-A"),AF136,IF(EXACT(AE136, "Gvg-B"),AF136,0)))),0),0)," ")</f>
        <v xml:space="preserve"> </v>
      </c>
      <c r="DC136" s="31" t="str">
        <f>IF(Aanbod!D151&gt;"",IF($DA$203&gt;0,$CZ$1/$DA$203*DA136,0)," ")</f>
        <v xml:space="preserve"> </v>
      </c>
      <c r="DD136" s="29" t="str">
        <f>IF(Aanbod!D151&gt;"",IF(DB136&gt;0,DC136/DB136," ")," ")</f>
        <v xml:space="preserve"> </v>
      </c>
      <c r="DF136" s="26"/>
      <c r="DG136" s="30"/>
      <c r="DH136" s="31" t="str">
        <f>IF(Aanbod!D151&gt;"",IF(EXACT(BZ136,0),IF(EXACT(AK136,0),IF(EXACT(AE136, "pB"),AH136,IF(EXACT(AE136, "Gvg"),AH136,IF(EXACT(AE136, "Gvg-A"),AH136,IF(EXACT(AE136, "Gvg-B"),AH136,0)))),0),0)," ")</f>
        <v xml:space="preserve"> </v>
      </c>
      <c r="DI136" s="31" t="str">
        <f>IF(Aanbod!D151&gt;"",IF(EXACT(BZ136,0),IF(EXACT(AK136,0),IF(EXACT(AE136, "pB"),AF136,IF(EXACT(AE136, "Gvg"),AF136,IF(EXACT(AE136, "Gvg-A"),AF136,IF(EXACT(AE136, "Gvg-B"),AF136,0)))),0),0)," ")</f>
        <v xml:space="preserve"> </v>
      </c>
      <c r="DJ136" s="31" t="str">
        <f>IF(Aanbod!D151&gt;"",IF($DH$203&gt;0,$DG$1/$DH$203*DH136,0)," ")</f>
        <v xml:space="preserve"> </v>
      </c>
      <c r="DK136" s="29" t="str">
        <f>IF(Aanbod!D151&gt;"",IF(DI136&gt;0,DJ136/DI136," ")," ")</f>
        <v xml:space="preserve"> </v>
      </c>
      <c r="DM136" s="37" t="str">
        <f>IF(Aanbod!D151&gt;"",BX136-BZ136+CQ136+CW136+DC136+DJ136," ")</f>
        <v xml:space="preserve"> </v>
      </c>
      <c r="DN136" s="35" t="str">
        <f>IF(Aanbod!D151&gt;"",IF((DM136-AF136)&gt;0,(DM136-AF136),0)," ")</f>
        <v xml:space="preserve"> </v>
      </c>
      <c r="DO136" s="35" t="str">
        <f>IF(Aanbod!D151&gt;"",IF(DN136&gt;0,(Berekening!H136+BB136+CQ136)/DM136*DN136,0)," ")</f>
        <v xml:space="preserve"> </v>
      </c>
      <c r="DP136" s="35" t="str">
        <f>IF(Aanbod!D151&gt;"",IF(DN136&gt;0,(Berekening!N136+BH136+CW136)/DM136*DN136,0)," ")</f>
        <v xml:space="preserve"> </v>
      </c>
      <c r="DQ136" s="35" t="str">
        <f>IF(Aanbod!D151&gt;"",IF(DN136&gt;0,(Berekening!T136+BN136+DC136)/DM136*DN136,0)," ")</f>
        <v xml:space="preserve"> </v>
      </c>
      <c r="DR136" s="33" t="str">
        <f>IF(Aanbod!D151&gt;"",IF(DN136&gt;0,(Berekening!AA136+BU136+DJ136)/DM136*DN136,0)," ")</f>
        <v xml:space="preserve"> </v>
      </c>
      <c r="DS136" s="35"/>
      <c r="DT136" s="38" t="str">
        <f>IF(Aanbod!D151&gt;"",ROUND((DM136-DN136),2)," ")</f>
        <v xml:space="preserve"> </v>
      </c>
      <c r="DU136" s="38" t="str">
        <f>IF(Aanbod!D151&gt;"",IF(DT136=C136,0.01,DT136),"")</f>
        <v/>
      </c>
      <c r="DV136" s="39" t="str">
        <f>IF(Aanbod!D151&gt;"",RANK(DU136,$DU$2:$DU$201) + COUNTIF($DU$2:DU136,DU136) -1," ")</f>
        <v xml:space="preserve"> </v>
      </c>
      <c r="DW136" s="35" t="str">
        <f>IF(Aanbod!D151&gt;"",IF($DV$203&lt;0,IF(DV136&lt;=ABS($DV$203),0.01,0),IF(DV136&lt;=ABS($DV$203),-0.01,0))," ")</f>
        <v xml:space="preserve"> </v>
      </c>
      <c r="DX136" s="35"/>
      <c r="DY136" s="28" t="str">
        <f>IF(Aanbod!D151&gt;"",DT136+DW136," ")</f>
        <v xml:space="preserve"> </v>
      </c>
    </row>
    <row r="137" spans="1:129" x14ac:dyDescent="0.25">
      <c r="A137" s="26" t="str">
        <f>Aanbod!A152</f>
        <v/>
      </c>
      <c r="B137" s="27" t="str">
        <f>IF(Aanbod!D152&gt;"",IF(EXACT(Aanbod!F152, "Preferent"),Aanbod!E152*2,IF(EXACT(Aanbod!F152, "Concurrent"),Aanbod!E152,0))," ")</f>
        <v xml:space="preserve"> </v>
      </c>
      <c r="C137" s="28" t="str">
        <f>IF(Aanbod!E152&gt;0,Aanbod!E152," ")</f>
        <v xml:space="preserve"> </v>
      </c>
      <c r="D137" s="5"/>
      <c r="E137" s="5"/>
      <c r="F137" s="5" t="str">
        <f>IF(Aanbod!D152&gt;"",IF(EXACT(Aanbod!D152, "pA"),Berekening!B137,IF(EXACT(Aanbod!D152, "Gvg-A"),Berekening!B137,IF(EXACT(Aanbod!D152, "Gvg"),Berekening!B137,0)))," ")</f>
        <v xml:space="preserve"> </v>
      </c>
      <c r="G137" s="5" t="str">
        <f>IF(Aanbod!D152&gt;"",IF(EXACT(Aanbod!D152, "pA"),Aanbod!E152,IF(EXACT(Aanbod!D152, "Gvg-A"),Aanbod!E152,IF(EXACT(Aanbod!D152, "Gvg"),Aanbod!E152,0)))," ")</f>
        <v xml:space="preserve"> </v>
      </c>
      <c r="H137" s="5" t="str">
        <f>IF(Aanbod!D152&gt;"",IF($F$203&gt;0,$E$1/$F$203*F137,0)," ")</f>
        <v xml:space="preserve"> </v>
      </c>
      <c r="I137" s="29" t="str">
        <f>IF(Aanbod!D152&gt;"",IF(G137&gt;0,H137/G137," ")," ")</f>
        <v xml:space="preserve"> </v>
      </c>
      <c r="J137" s="5"/>
      <c r="K137" s="5"/>
      <c r="L137" s="5" t="str">
        <f>IF(Aanbod!D152&gt;"",IF(EXACT(Aanbod!D152, "pB"),Berekening!B137,IF(EXACT(Aanbod!D152, "Gvg-B"),Berekening!B137,IF(EXACT(Aanbod!D152, "Gvg"),Berekening!B137,0)))," ")</f>
        <v xml:space="preserve"> </v>
      </c>
      <c r="M137" s="5" t="str">
        <f>IF(Aanbod!D152&gt;"",IF(EXACT(Aanbod!D152, "pB"),Aanbod!E152,IF(EXACT(Aanbod!D152, "Gvg-B"),Aanbod!E152,IF(EXACT(Aanbod!D152, "Gvg"),Aanbod!E152,0)))," ")</f>
        <v xml:space="preserve"> </v>
      </c>
      <c r="N137" s="9" t="str">
        <f>IF(Aanbod!D152&gt;"",IF($L$203&gt;0,$K$1/$L$203*L137,0)," ")</f>
        <v xml:space="preserve"> </v>
      </c>
      <c r="O137" s="10" t="str">
        <f>IF(Aanbod!D152&gt;"",IF(M137&gt;0,N137/M137," ")," ")</f>
        <v xml:space="preserve"> </v>
      </c>
      <c r="P137" s="26"/>
      <c r="Q137" s="30"/>
      <c r="R137" s="31" t="str">
        <f>IF(Aanbod!D152&gt;"",IF(EXACT(Aanbod!D152, "pA"),Berekening!B137,IF(EXACT(Aanbod!D152, "Gvg"),Berekening!B137,IF(EXACT(Aanbod!D152, "Gvg-A"),Berekening!B137,IF(EXACT(Aanbod!D152, "Gvg-B"),Berekening!B137,0))))," ")</f>
        <v xml:space="preserve"> </v>
      </c>
      <c r="S137" s="31" t="str">
        <f>IF(Aanbod!D152&gt;"",IF(EXACT(Aanbod!D152, "pA"),Aanbod!E152,IF(EXACT(Aanbod!D152, "Gvg"),Aanbod!E152,IF(EXACT(Aanbod!D152, "Gvg-A"),Aanbod!E152,IF(EXACT(Aanbod!D152, "Gvg-B"),Aanbod!E152,0))))," ")</f>
        <v xml:space="preserve"> </v>
      </c>
      <c r="T137" s="31" t="str">
        <f>IF(Aanbod!D152&gt;"",IF($R$203&gt;0,$Q$1/$R$203*R137,0)," ")</f>
        <v xml:space="preserve"> </v>
      </c>
      <c r="U137" s="29" t="str">
        <f>IF(Aanbod!D152&gt;"",IF(S137&gt;0,T137/S137," ")," ")</f>
        <v xml:space="preserve"> </v>
      </c>
      <c r="W137" s="26"/>
      <c r="X137" s="30"/>
      <c r="Y137" s="31" t="str">
        <f>IF(Aanbod!D152&gt;"",IF(EXACT(Aanbod!D152, "pB"),Berekening!B137,IF(EXACT(Aanbod!D152, "Gvg"),Berekening!B137,IF(EXACT(Aanbod!D152, "Gvg-A"),Berekening!B137,IF(EXACT(Aanbod!D152, "Gvg-B"),Berekening!B137,0))))," ")</f>
        <v xml:space="preserve"> </v>
      </c>
      <c r="Z137" s="31" t="str">
        <f>IF(Aanbod!D152&gt;"",IF(EXACT(Aanbod!D152, "pB"),Aanbod!E152,IF(EXACT(Aanbod!D152, "Gvg"),Aanbod!E152,IF(EXACT(Aanbod!D152, "Gvg-A"),Aanbod!E152,IF(EXACT(Aanbod!D152, "Gvg-B"),Aanbod!E152,0))))," ")</f>
        <v xml:space="preserve"> </v>
      </c>
      <c r="AA137" s="31" t="str">
        <f>IF(Aanbod!D152&gt;"",IF($Y$203&gt;0,$X$1/$Y$203*Y137,0)," ")</f>
        <v xml:space="preserve"> </v>
      </c>
      <c r="AB137" s="29" t="str">
        <f>IF(Aanbod!D152&gt;"",IF(Z137&gt;0,AA137/Z137," ")," ")</f>
        <v xml:space="preserve"> </v>
      </c>
      <c r="AC137" s="32"/>
      <c r="AD137" s="26" t="str">
        <f>IF(Aanbod!D152&gt;"",ROW(AE137)-1," ")</f>
        <v xml:space="preserve"> </v>
      </c>
      <c r="AE137" t="str">
        <f>IF(Aanbod!D152&gt;"",Aanbod!D152," ")</f>
        <v xml:space="preserve"> </v>
      </c>
      <c r="AF137" s="9" t="str">
        <f>IF(Aanbod!D152&gt;"",Aanbod!E152," ")</f>
        <v xml:space="preserve"> </v>
      </c>
      <c r="AG137" t="str">
        <f>IF(Aanbod!D152&gt;"",Aanbod!F152," ")</f>
        <v xml:space="preserve"> </v>
      </c>
      <c r="AH137" s="33" t="str">
        <f>IF(Aanbod!D152&gt;"",Berekening!B137," ")</f>
        <v xml:space="preserve"> </v>
      </c>
      <c r="AI137" s="34" t="str">
        <f>IF(Aanbod!D152&gt;"",Berekening!H137+Berekening!N137+Berekening!T137+Berekening!AA137," ")</f>
        <v xml:space="preserve"> </v>
      </c>
      <c r="AJ137" s="35" t="str">
        <f>IF(Aanbod!D152&gt;"",IF((AI137-AF137)&gt;0,0,(AI137-AF137))," ")</f>
        <v xml:space="preserve"> </v>
      </c>
      <c r="AK137" s="35" t="str">
        <f>IF(Aanbod!D152&gt;"",IF((AI137-AF137)&gt;0,(AI137-AF137),0)," ")</f>
        <v xml:space="preserve"> </v>
      </c>
      <c r="AL137" s="35" t="str">
        <f>IF(Aanbod!D152&gt;"",IF(AK137&gt;0,Berekening!H137/AI137*AK137,0)," ")</f>
        <v xml:space="preserve"> </v>
      </c>
      <c r="AM137" s="35" t="str">
        <f>IF(Aanbod!D152&gt;"",IF(AK137&gt;0,Berekening!N137/AI137*AK137,0)," ")</f>
        <v xml:space="preserve"> </v>
      </c>
      <c r="AN137" s="35" t="str">
        <f>IF(Aanbod!D152&gt;"",IF(AK137&gt;0,Berekening!T137/AI137*AK137,0)," ")</f>
        <v xml:space="preserve"> </v>
      </c>
      <c r="AO137" s="33" t="str">
        <f>IF(Aanbod!D152&gt;"",IF(AK137&gt;0,Berekening!AA137/AI137*AK137,0)," ")</f>
        <v xml:space="preserve"> </v>
      </c>
      <c r="AX137" s="36"/>
      <c r="AY137" s="5"/>
      <c r="AZ137" s="5" t="str">
        <f>IF(Aanbod!D152&gt;"",IF(EXACT(AK137,0),IF(EXACT(Aanbod!D152, "pA"),Berekening!B137,IF(EXACT(Aanbod!D152, "Gvg-A"),Berekening!B137,IF(EXACT(Aanbod!D152, "Gvg"),Berekening!B137,0))),0)," ")</f>
        <v xml:space="preserve"> </v>
      </c>
      <c r="BA137" s="5" t="str">
        <f>IF(Aanbod!D152&gt;"",IF(EXACT(AK137,0),IF(EXACT(Aanbod!D152, "pA"),Aanbod!E152,IF(EXACT(Aanbod!D152, "Gvg-A"),Aanbod!E152,IF(EXACT(Aanbod!D152, "Gvg"),Aanbod!E152,0))),0)," ")</f>
        <v xml:space="preserve"> </v>
      </c>
      <c r="BB137" s="5" t="str">
        <f>IF(Aanbod!D152&gt;"",IF($AZ$203&gt;0,$AY$1/$AZ$203*AZ137,0)," ")</f>
        <v xml:space="preserve"> </v>
      </c>
      <c r="BC137" s="29" t="str">
        <f>IF(Aanbod!D152&gt;"",IF(BA137&gt;0,BB137/BA137," ")," ")</f>
        <v xml:space="preserve"> </v>
      </c>
      <c r="BD137" s="5"/>
      <c r="BE137" s="5"/>
      <c r="BF137" s="5" t="str">
        <f>IF(Aanbod!D152&gt;"",IF(EXACT(AK137,0),IF(EXACT(Aanbod!D152, "pB"),Berekening!B137,IF(EXACT(Aanbod!D152, "Gvg-B"),Berekening!B137,IF(EXACT(Aanbod!D152, "Gvg"),Berekening!B137,0))),0)," ")</f>
        <v xml:space="preserve"> </v>
      </c>
      <c r="BG137" s="5" t="str">
        <f>IF(Aanbod!D152&gt;"",IF(EXACT(AK137,0),IF(EXACT(Aanbod!D152, "pB"),Aanbod!E152,IF(EXACT(Aanbod!D152, "Gvg-B"),Aanbod!E152,IF(EXACT(Aanbod!D152, "Gvg"),Aanbod!E152,0))),0)," ")</f>
        <v xml:space="preserve"> </v>
      </c>
      <c r="BH137" s="9" t="str">
        <f>IF(Aanbod!D152&gt;"",IF($BF$203&gt;0,$BE$1/$BF$203*BF137,0)," ")</f>
        <v xml:space="preserve"> </v>
      </c>
      <c r="BI137" s="10" t="str">
        <f>IF(Aanbod!D152&gt;"",IF(BG137&gt;0,BH137/BG137," ")," ")</f>
        <v xml:space="preserve"> </v>
      </c>
      <c r="BJ137" s="26"/>
      <c r="BK137" s="30"/>
      <c r="BL137" s="31" t="str">
        <f>IF(Aanbod!D152&gt;"",IF(EXACT(AK137,0),IF(EXACT(Aanbod!D152, "pA"),Berekening!B137,IF(EXACT(Aanbod!D152, "Gvg"),Berekening!B137,IF(EXACT(Aanbod!D152, "Gvg-A"),Berekening!B137,IF(EXACT(Aanbod!D152, "Gvg-B"),Berekening!B137,0)))),0)," ")</f>
        <v xml:space="preserve"> </v>
      </c>
      <c r="BM137" s="31" t="str">
        <f>IF(Aanbod!D152&gt;"",IF(EXACT(AK137,0),IF(EXACT(Aanbod!D152, "pA"),Aanbod!E152,IF(EXACT(Aanbod!D152, "Gvg"),Aanbod!E152,IF(EXACT(Aanbod!D152, "Gvg-A"),Aanbod!E152,IF(EXACT(Aanbod!D152, "Gvg-B"),Aanbod!E152,0)))),0)," ")</f>
        <v xml:space="preserve"> </v>
      </c>
      <c r="BN137" s="31" t="str">
        <f>IF(Aanbod!D152&gt;"",IF($BL$203&gt;0,$BK$1/$BL$203*BL137,0)," ")</f>
        <v xml:space="preserve"> </v>
      </c>
      <c r="BO137" s="29" t="str">
        <f>IF(Aanbod!D152&gt;"",IF(BM137&gt;0,BN137/BM137," ")," ")</f>
        <v xml:space="preserve"> </v>
      </c>
      <c r="BQ137" s="26"/>
      <c r="BR137" s="30"/>
      <c r="BS137" s="31" t="str">
        <f>IF(Aanbod!D152&gt;"",IF(EXACT(AK137,0),IF(EXACT(Aanbod!D152, "pB"),Berekening!B137,IF(EXACT(Aanbod!D152, "Gvg"),Berekening!B137,IF(EXACT(Aanbod!D152, "Gvg-A"),Berekening!B137,IF(EXACT(Aanbod!D152, "Gvg-B"),Berekening!B137,0)))),0)," ")</f>
        <v xml:space="preserve"> </v>
      </c>
      <c r="BT137" s="31" t="str">
        <f>IF(Aanbod!D152&gt;"",IF(EXACT(AK137,0),IF(EXACT(Aanbod!D152, "pB"),Aanbod!E152,IF(EXACT(Aanbod!D152, "Gvg"),Aanbod!E152,IF(EXACT(Aanbod!D152, "Gvg-A"),Aanbod!E152,IF(EXACT(Aanbod!D152, "Gvg-B"),Aanbod!E152,0)))),0)," ")</f>
        <v xml:space="preserve"> </v>
      </c>
      <c r="BU137" s="31" t="str">
        <f>IF(Aanbod!D152&gt;"",IF($BS$203&gt;0,$BR$1/$BS$203*BS137,0)," ")</f>
        <v xml:space="preserve"> </v>
      </c>
      <c r="BV137" s="29" t="str">
        <f>IF(Aanbod!D152&gt;"",IF(BT137&gt;0,BU137/BT137," ")," ")</f>
        <v xml:space="preserve"> </v>
      </c>
      <c r="BX137" s="34" t="str">
        <f>IF(Aanbod!D152&gt;"",AI137-AK137+BB137+BH137+BN137+BU137," ")</f>
        <v xml:space="preserve"> </v>
      </c>
      <c r="BY137" s="35" t="str">
        <f>IF(Aanbod!D152&gt;"",IF((BX137-AF137)&gt;0,0,(BX137-AF137))," ")</f>
        <v xml:space="preserve"> </v>
      </c>
      <c r="BZ137" s="35" t="str">
        <f>IF(Aanbod!D152&gt;"",IF((BX137-AF137)&gt;0,(BX137-AF137),0)," ")</f>
        <v xml:space="preserve"> </v>
      </c>
      <c r="CA137" s="35" t="str">
        <f>IF(Aanbod!D152&gt;"",IF(BZ137&gt;0,(Berekening!H137+BB137)/BX137*BZ137,0)," ")</f>
        <v xml:space="preserve"> </v>
      </c>
      <c r="CB137" s="35" t="str">
        <f>IF(Aanbod!D152&gt;"",IF(BZ137&gt;0,(Berekening!N137+BH137)/BX137*BZ137,0)," ")</f>
        <v xml:space="preserve"> </v>
      </c>
      <c r="CC137" s="35" t="str">
        <f>IF(Aanbod!D152&gt;"",IF(BZ137&gt;0,(Berekening!T137+BN137)/BX137*BZ137,0)," ")</f>
        <v xml:space="preserve"> </v>
      </c>
      <c r="CD137" s="33" t="str">
        <f>IF(Aanbod!D152&gt;"",IF(BZ137&gt;0,Berekening!AA137/BX137*BZ137,0)," ")</f>
        <v xml:space="preserve"> </v>
      </c>
      <c r="CE137" s="35"/>
      <c r="CM137" s="36"/>
      <c r="CN137" s="5"/>
      <c r="CO137" s="5" t="str">
        <f>IF(Aanbod!D152&gt;"",IF(EXACT(BZ137,0),IF(EXACT(AK137,0),IF(EXACT(AE137, "pA"),AH137,IF(EXACT(AE137, "Gvg-A"),AH137,IF(EXACT(AE137, "Gvg"),AH137,0))),0),0)," ")</f>
        <v xml:space="preserve"> </v>
      </c>
      <c r="CP137" s="5" t="str">
        <f>IF(Aanbod!D152&gt;"",IF(EXACT(BZ137,0),IF(EXACT(AK137,0),IF(EXACT(AE137, "pA"),AF137,IF(EXACT(AE137, "Gvg-A"),AF137,IF(EXACT(AE137, "Gvg"),AF137,0))),0),0)," ")</f>
        <v xml:space="preserve"> </v>
      </c>
      <c r="CQ137" s="5" t="str">
        <f>IF(Aanbod!D152&gt;"",IF($CO$203&gt;0,$CN$1/$CO$203*CO137,0)," ")</f>
        <v xml:space="preserve"> </v>
      </c>
      <c r="CR137" s="29" t="str">
        <f>IF(Aanbod!D152&gt;"",IF(CP137&gt;0,CQ137/CP137," ")," ")</f>
        <v xml:space="preserve"> </v>
      </c>
      <c r="CS137" s="5"/>
      <c r="CT137" s="5"/>
      <c r="CU137" s="5" t="str">
        <f>IF(Aanbod!D152&gt;"",IF(EXACT(BZ137,0),IF(EXACT(AK137,0),IF(EXACT(AE137, "pB"),AH137,IF(EXACT(AE137, "Gvg-B"),AH137,IF(EXACT(AE137, "Gvg"),AH137,0))),0),0)," ")</f>
        <v xml:space="preserve"> </v>
      </c>
      <c r="CV137" s="5" t="str">
        <f>IF(Aanbod!D152&gt;"",IF(EXACT(BZ137,0),IF(EXACT(AK137,0),IF(EXACT(AE137, "pB"),AF137,IF(EXACT(AE137, "Gvg-B"),AF137,IF(EXACT(AE137, "Gvg"),AF137,0))),0),0)," ")</f>
        <v xml:space="preserve"> </v>
      </c>
      <c r="CW137" s="9" t="str">
        <f>IF(Aanbod!D152&gt;"",IF($CU$203&gt;0,$CT$1/$CU$203*CU137,0)," ")</f>
        <v xml:space="preserve"> </v>
      </c>
      <c r="CX137" s="10" t="str">
        <f>IF(Aanbod!D152&gt;"",IF(CV137&gt;0,CW137/CV137," ")," ")</f>
        <v xml:space="preserve"> </v>
      </c>
      <c r="CY137" s="26"/>
      <c r="CZ137" s="30"/>
      <c r="DA137" s="31" t="str">
        <f>IF(Aanbod!D152&gt;"",IF(EXACT(BZ137,0),IF(EXACT(AK137,0),IF(EXACT(AE137, "pA"),AH137,IF(EXACT(AE137, "Gvg"),AH137,IF(EXACT(AE137, "Gvg-A"),AH137,IF(EXACT(AE137, "Gvg-B"),AH137,0)))),0),0)," ")</f>
        <v xml:space="preserve"> </v>
      </c>
      <c r="DB137" s="31" t="str">
        <f>IF(Aanbod!D152&gt;"",IF(EXACT(BZ137,0),IF(EXACT(AK137,0),IF(EXACT(AE137, "pA"),AF137,IF(EXACT(AE137, "Gvg"),AF137,IF(EXACT(AE137, "Gvg-A"),AF137,IF(EXACT(AE137, "Gvg-B"),AF137,0)))),0),0)," ")</f>
        <v xml:space="preserve"> </v>
      </c>
      <c r="DC137" s="31" t="str">
        <f>IF(Aanbod!D152&gt;"",IF($DA$203&gt;0,$CZ$1/$DA$203*DA137,0)," ")</f>
        <v xml:space="preserve"> </v>
      </c>
      <c r="DD137" s="29" t="str">
        <f>IF(Aanbod!D152&gt;"",IF(DB137&gt;0,DC137/DB137," ")," ")</f>
        <v xml:space="preserve"> </v>
      </c>
      <c r="DF137" s="26"/>
      <c r="DG137" s="30"/>
      <c r="DH137" s="31" t="str">
        <f>IF(Aanbod!D152&gt;"",IF(EXACT(BZ137,0),IF(EXACT(AK137,0),IF(EXACT(AE137, "pB"),AH137,IF(EXACT(AE137, "Gvg"),AH137,IF(EXACT(AE137, "Gvg-A"),AH137,IF(EXACT(AE137, "Gvg-B"),AH137,0)))),0),0)," ")</f>
        <v xml:space="preserve"> </v>
      </c>
      <c r="DI137" s="31" t="str">
        <f>IF(Aanbod!D152&gt;"",IF(EXACT(BZ137,0),IF(EXACT(AK137,0),IF(EXACT(AE137, "pB"),AF137,IF(EXACT(AE137, "Gvg"),AF137,IF(EXACT(AE137, "Gvg-A"),AF137,IF(EXACT(AE137, "Gvg-B"),AF137,0)))),0),0)," ")</f>
        <v xml:space="preserve"> </v>
      </c>
      <c r="DJ137" s="31" t="str">
        <f>IF(Aanbod!D152&gt;"",IF($DH$203&gt;0,$DG$1/$DH$203*DH137,0)," ")</f>
        <v xml:space="preserve"> </v>
      </c>
      <c r="DK137" s="29" t="str">
        <f>IF(Aanbod!D152&gt;"",IF(DI137&gt;0,DJ137/DI137," ")," ")</f>
        <v xml:space="preserve"> </v>
      </c>
      <c r="DM137" s="37" t="str">
        <f>IF(Aanbod!D152&gt;"",BX137-BZ137+CQ137+CW137+DC137+DJ137," ")</f>
        <v xml:space="preserve"> </v>
      </c>
      <c r="DN137" s="35" t="str">
        <f>IF(Aanbod!D152&gt;"",IF((DM137-AF137)&gt;0,(DM137-AF137),0)," ")</f>
        <v xml:space="preserve"> </v>
      </c>
      <c r="DO137" s="35" t="str">
        <f>IF(Aanbod!D152&gt;"",IF(DN137&gt;0,(Berekening!H137+BB137+CQ137)/DM137*DN137,0)," ")</f>
        <v xml:space="preserve"> </v>
      </c>
      <c r="DP137" s="35" t="str">
        <f>IF(Aanbod!D152&gt;"",IF(DN137&gt;0,(Berekening!N137+BH137+CW137)/DM137*DN137,0)," ")</f>
        <v xml:space="preserve"> </v>
      </c>
      <c r="DQ137" s="35" t="str">
        <f>IF(Aanbod!D152&gt;"",IF(DN137&gt;0,(Berekening!T137+BN137+DC137)/DM137*DN137,0)," ")</f>
        <v xml:space="preserve"> </v>
      </c>
      <c r="DR137" s="33" t="str">
        <f>IF(Aanbod!D152&gt;"",IF(DN137&gt;0,(Berekening!AA137+BU137+DJ137)/DM137*DN137,0)," ")</f>
        <v xml:space="preserve"> </v>
      </c>
      <c r="DS137" s="35"/>
      <c r="DT137" s="38" t="str">
        <f>IF(Aanbod!D152&gt;"",ROUND((DM137-DN137),2)," ")</f>
        <v xml:space="preserve"> </v>
      </c>
      <c r="DU137" s="38" t="str">
        <f>IF(Aanbod!D152&gt;"",IF(DT137=C137,0.01,DT137),"")</f>
        <v/>
      </c>
      <c r="DV137" s="39" t="str">
        <f>IF(Aanbod!D152&gt;"",RANK(DU137,$DU$2:$DU$201) + COUNTIF($DU$2:DU137,DU137) -1," ")</f>
        <v xml:space="preserve"> </v>
      </c>
      <c r="DW137" s="35" t="str">
        <f>IF(Aanbod!D152&gt;"",IF($DV$203&lt;0,IF(DV137&lt;=ABS($DV$203),0.01,0),IF(DV137&lt;=ABS($DV$203),-0.01,0))," ")</f>
        <v xml:space="preserve"> </v>
      </c>
      <c r="DX137" s="35"/>
      <c r="DY137" s="28" t="str">
        <f>IF(Aanbod!D152&gt;"",DT137+DW137," ")</f>
        <v xml:space="preserve"> </v>
      </c>
    </row>
    <row r="138" spans="1:129" x14ac:dyDescent="0.25">
      <c r="A138" s="26" t="str">
        <f>Aanbod!A153</f>
        <v/>
      </c>
      <c r="B138" s="27" t="str">
        <f>IF(Aanbod!D153&gt;"",IF(EXACT(Aanbod!F153, "Preferent"),Aanbod!E153*2,IF(EXACT(Aanbod!F153, "Concurrent"),Aanbod!E153,0))," ")</f>
        <v xml:space="preserve"> </v>
      </c>
      <c r="C138" s="28" t="str">
        <f>IF(Aanbod!E153&gt;0,Aanbod!E153," ")</f>
        <v xml:space="preserve"> </v>
      </c>
      <c r="D138" s="5"/>
      <c r="E138" s="5"/>
      <c r="F138" s="5" t="str">
        <f>IF(Aanbod!D153&gt;"",IF(EXACT(Aanbod!D153, "pA"),Berekening!B138,IF(EXACT(Aanbod!D153, "Gvg-A"),Berekening!B138,IF(EXACT(Aanbod!D153, "Gvg"),Berekening!B138,0)))," ")</f>
        <v xml:space="preserve"> </v>
      </c>
      <c r="G138" s="5" t="str">
        <f>IF(Aanbod!D153&gt;"",IF(EXACT(Aanbod!D153, "pA"),Aanbod!E153,IF(EXACT(Aanbod!D153, "Gvg-A"),Aanbod!E153,IF(EXACT(Aanbod!D153, "Gvg"),Aanbod!E153,0)))," ")</f>
        <v xml:space="preserve"> </v>
      </c>
      <c r="H138" s="5" t="str">
        <f>IF(Aanbod!D153&gt;"",IF($F$203&gt;0,$E$1/$F$203*F138,0)," ")</f>
        <v xml:space="preserve"> </v>
      </c>
      <c r="I138" s="29" t="str">
        <f>IF(Aanbod!D153&gt;"",IF(G138&gt;0,H138/G138," ")," ")</f>
        <v xml:space="preserve"> </v>
      </c>
      <c r="J138" s="5"/>
      <c r="K138" s="5"/>
      <c r="L138" s="5" t="str">
        <f>IF(Aanbod!D153&gt;"",IF(EXACT(Aanbod!D153, "pB"),Berekening!B138,IF(EXACT(Aanbod!D153, "Gvg-B"),Berekening!B138,IF(EXACT(Aanbod!D153, "Gvg"),Berekening!B138,0)))," ")</f>
        <v xml:space="preserve"> </v>
      </c>
      <c r="M138" s="5" t="str">
        <f>IF(Aanbod!D153&gt;"",IF(EXACT(Aanbod!D153, "pB"),Aanbod!E153,IF(EXACT(Aanbod!D153, "Gvg-B"),Aanbod!E153,IF(EXACT(Aanbod!D153, "Gvg"),Aanbod!E153,0)))," ")</f>
        <v xml:space="preserve"> </v>
      </c>
      <c r="N138" s="9" t="str">
        <f>IF(Aanbod!D153&gt;"",IF($L$203&gt;0,$K$1/$L$203*L138,0)," ")</f>
        <v xml:space="preserve"> </v>
      </c>
      <c r="O138" s="10" t="str">
        <f>IF(Aanbod!D153&gt;"",IF(M138&gt;0,N138/M138," ")," ")</f>
        <v xml:space="preserve"> </v>
      </c>
      <c r="P138" s="26"/>
      <c r="Q138" s="30"/>
      <c r="R138" s="31" t="str">
        <f>IF(Aanbod!D153&gt;"",IF(EXACT(Aanbod!D153, "pA"),Berekening!B138,IF(EXACT(Aanbod!D153, "Gvg"),Berekening!B138,IF(EXACT(Aanbod!D153, "Gvg-A"),Berekening!B138,IF(EXACT(Aanbod!D153, "Gvg-B"),Berekening!B138,0))))," ")</f>
        <v xml:space="preserve"> </v>
      </c>
      <c r="S138" s="31" t="str">
        <f>IF(Aanbod!D153&gt;"",IF(EXACT(Aanbod!D153, "pA"),Aanbod!E153,IF(EXACT(Aanbod!D153, "Gvg"),Aanbod!E153,IF(EXACT(Aanbod!D153, "Gvg-A"),Aanbod!E153,IF(EXACT(Aanbod!D153, "Gvg-B"),Aanbod!E153,0))))," ")</f>
        <v xml:space="preserve"> </v>
      </c>
      <c r="T138" s="31" t="str">
        <f>IF(Aanbod!D153&gt;"",IF($R$203&gt;0,$Q$1/$R$203*R138,0)," ")</f>
        <v xml:space="preserve"> </v>
      </c>
      <c r="U138" s="29" t="str">
        <f>IF(Aanbod!D153&gt;"",IF(S138&gt;0,T138/S138," ")," ")</f>
        <v xml:space="preserve"> </v>
      </c>
      <c r="W138" s="26"/>
      <c r="X138" s="30"/>
      <c r="Y138" s="31" t="str">
        <f>IF(Aanbod!D153&gt;"",IF(EXACT(Aanbod!D153, "pB"),Berekening!B138,IF(EXACT(Aanbod!D153, "Gvg"),Berekening!B138,IF(EXACT(Aanbod!D153, "Gvg-A"),Berekening!B138,IF(EXACT(Aanbod!D153, "Gvg-B"),Berekening!B138,0))))," ")</f>
        <v xml:space="preserve"> </v>
      </c>
      <c r="Z138" s="31" t="str">
        <f>IF(Aanbod!D153&gt;"",IF(EXACT(Aanbod!D153, "pB"),Aanbod!E153,IF(EXACT(Aanbod!D153, "Gvg"),Aanbod!E153,IF(EXACT(Aanbod!D153, "Gvg-A"),Aanbod!E153,IF(EXACT(Aanbod!D153, "Gvg-B"),Aanbod!E153,0))))," ")</f>
        <v xml:space="preserve"> </v>
      </c>
      <c r="AA138" s="31" t="str">
        <f>IF(Aanbod!D153&gt;"",IF($Y$203&gt;0,$X$1/$Y$203*Y138,0)," ")</f>
        <v xml:space="preserve"> </v>
      </c>
      <c r="AB138" s="29" t="str">
        <f>IF(Aanbod!D153&gt;"",IF(Z138&gt;0,AA138/Z138," ")," ")</f>
        <v xml:space="preserve"> </v>
      </c>
      <c r="AC138" s="32"/>
      <c r="AD138" s="26" t="str">
        <f>IF(Aanbod!D153&gt;"",ROW(AE138)-1," ")</f>
        <v xml:space="preserve"> </v>
      </c>
      <c r="AE138" t="str">
        <f>IF(Aanbod!D153&gt;"",Aanbod!D153," ")</f>
        <v xml:space="preserve"> </v>
      </c>
      <c r="AF138" s="9" t="str">
        <f>IF(Aanbod!D153&gt;"",Aanbod!E153," ")</f>
        <v xml:space="preserve"> </v>
      </c>
      <c r="AG138" t="str">
        <f>IF(Aanbod!D153&gt;"",Aanbod!F153," ")</f>
        <v xml:space="preserve"> </v>
      </c>
      <c r="AH138" s="33" t="str">
        <f>IF(Aanbod!D153&gt;"",Berekening!B138," ")</f>
        <v xml:space="preserve"> </v>
      </c>
      <c r="AI138" s="34" t="str">
        <f>IF(Aanbod!D153&gt;"",Berekening!H138+Berekening!N138+Berekening!T138+Berekening!AA138," ")</f>
        <v xml:space="preserve"> </v>
      </c>
      <c r="AJ138" s="35" t="str">
        <f>IF(Aanbod!D153&gt;"",IF((AI138-AF138)&gt;0,0,(AI138-AF138))," ")</f>
        <v xml:space="preserve"> </v>
      </c>
      <c r="AK138" s="35" t="str">
        <f>IF(Aanbod!D153&gt;"",IF((AI138-AF138)&gt;0,(AI138-AF138),0)," ")</f>
        <v xml:space="preserve"> </v>
      </c>
      <c r="AL138" s="35" t="str">
        <f>IF(Aanbod!D153&gt;"",IF(AK138&gt;0,Berekening!H138/AI138*AK138,0)," ")</f>
        <v xml:space="preserve"> </v>
      </c>
      <c r="AM138" s="35" t="str">
        <f>IF(Aanbod!D153&gt;"",IF(AK138&gt;0,Berekening!N138/AI138*AK138,0)," ")</f>
        <v xml:space="preserve"> </v>
      </c>
      <c r="AN138" s="35" t="str">
        <f>IF(Aanbod!D153&gt;"",IF(AK138&gt;0,Berekening!T138/AI138*AK138,0)," ")</f>
        <v xml:space="preserve"> </v>
      </c>
      <c r="AO138" s="33" t="str">
        <f>IF(Aanbod!D153&gt;"",IF(AK138&gt;0,Berekening!AA138/AI138*AK138,0)," ")</f>
        <v xml:space="preserve"> </v>
      </c>
      <c r="AX138" s="36"/>
      <c r="AY138" s="5"/>
      <c r="AZ138" s="5" t="str">
        <f>IF(Aanbod!D153&gt;"",IF(EXACT(AK138,0),IF(EXACT(Aanbod!D153, "pA"),Berekening!B138,IF(EXACT(Aanbod!D153, "Gvg-A"),Berekening!B138,IF(EXACT(Aanbod!D153, "Gvg"),Berekening!B138,0))),0)," ")</f>
        <v xml:space="preserve"> </v>
      </c>
      <c r="BA138" s="5" t="str">
        <f>IF(Aanbod!D153&gt;"",IF(EXACT(AK138,0),IF(EXACT(Aanbod!D153, "pA"),Aanbod!E153,IF(EXACT(Aanbod!D153, "Gvg-A"),Aanbod!E153,IF(EXACT(Aanbod!D153, "Gvg"),Aanbod!E153,0))),0)," ")</f>
        <v xml:space="preserve"> </v>
      </c>
      <c r="BB138" s="5" t="str">
        <f>IF(Aanbod!D153&gt;"",IF($AZ$203&gt;0,$AY$1/$AZ$203*AZ138,0)," ")</f>
        <v xml:space="preserve"> </v>
      </c>
      <c r="BC138" s="29" t="str">
        <f>IF(Aanbod!D153&gt;"",IF(BA138&gt;0,BB138/BA138," ")," ")</f>
        <v xml:space="preserve"> </v>
      </c>
      <c r="BD138" s="5"/>
      <c r="BE138" s="5"/>
      <c r="BF138" s="5" t="str">
        <f>IF(Aanbod!D153&gt;"",IF(EXACT(AK138,0),IF(EXACT(Aanbod!D153, "pB"),Berekening!B138,IF(EXACT(Aanbod!D153, "Gvg-B"),Berekening!B138,IF(EXACT(Aanbod!D153, "Gvg"),Berekening!B138,0))),0)," ")</f>
        <v xml:space="preserve"> </v>
      </c>
      <c r="BG138" s="5" t="str">
        <f>IF(Aanbod!D153&gt;"",IF(EXACT(AK138,0),IF(EXACT(Aanbod!D153, "pB"),Aanbod!E153,IF(EXACT(Aanbod!D153, "Gvg-B"),Aanbod!E153,IF(EXACT(Aanbod!D153, "Gvg"),Aanbod!E153,0))),0)," ")</f>
        <v xml:space="preserve"> </v>
      </c>
      <c r="BH138" s="9" t="str">
        <f>IF(Aanbod!D153&gt;"",IF($BF$203&gt;0,$BE$1/$BF$203*BF138,0)," ")</f>
        <v xml:space="preserve"> </v>
      </c>
      <c r="BI138" s="10" t="str">
        <f>IF(Aanbod!D153&gt;"",IF(BG138&gt;0,BH138/BG138," ")," ")</f>
        <v xml:space="preserve"> </v>
      </c>
      <c r="BJ138" s="26"/>
      <c r="BK138" s="30"/>
      <c r="BL138" s="31" t="str">
        <f>IF(Aanbod!D153&gt;"",IF(EXACT(AK138,0),IF(EXACT(Aanbod!D153, "pA"),Berekening!B138,IF(EXACT(Aanbod!D153, "Gvg"),Berekening!B138,IF(EXACT(Aanbod!D153, "Gvg-A"),Berekening!B138,IF(EXACT(Aanbod!D153, "Gvg-B"),Berekening!B138,0)))),0)," ")</f>
        <v xml:space="preserve"> </v>
      </c>
      <c r="BM138" s="31" t="str">
        <f>IF(Aanbod!D153&gt;"",IF(EXACT(AK138,0),IF(EXACT(Aanbod!D153, "pA"),Aanbod!E153,IF(EXACT(Aanbod!D153, "Gvg"),Aanbod!E153,IF(EXACT(Aanbod!D153, "Gvg-A"),Aanbod!E153,IF(EXACT(Aanbod!D153, "Gvg-B"),Aanbod!E153,0)))),0)," ")</f>
        <v xml:space="preserve"> </v>
      </c>
      <c r="BN138" s="31" t="str">
        <f>IF(Aanbod!D153&gt;"",IF($BL$203&gt;0,$BK$1/$BL$203*BL138,0)," ")</f>
        <v xml:space="preserve"> </v>
      </c>
      <c r="BO138" s="29" t="str">
        <f>IF(Aanbod!D153&gt;"",IF(BM138&gt;0,BN138/BM138," ")," ")</f>
        <v xml:space="preserve"> </v>
      </c>
      <c r="BQ138" s="26"/>
      <c r="BR138" s="30"/>
      <c r="BS138" s="31" t="str">
        <f>IF(Aanbod!D153&gt;"",IF(EXACT(AK138,0),IF(EXACT(Aanbod!D153, "pB"),Berekening!B138,IF(EXACT(Aanbod!D153, "Gvg"),Berekening!B138,IF(EXACT(Aanbod!D153, "Gvg-A"),Berekening!B138,IF(EXACT(Aanbod!D153, "Gvg-B"),Berekening!B138,0)))),0)," ")</f>
        <v xml:space="preserve"> </v>
      </c>
      <c r="BT138" s="31" t="str">
        <f>IF(Aanbod!D153&gt;"",IF(EXACT(AK138,0),IF(EXACT(Aanbod!D153, "pB"),Aanbod!E153,IF(EXACT(Aanbod!D153, "Gvg"),Aanbod!E153,IF(EXACT(Aanbod!D153, "Gvg-A"),Aanbod!E153,IF(EXACT(Aanbod!D153, "Gvg-B"),Aanbod!E153,0)))),0)," ")</f>
        <v xml:space="preserve"> </v>
      </c>
      <c r="BU138" s="31" t="str">
        <f>IF(Aanbod!D153&gt;"",IF($BS$203&gt;0,$BR$1/$BS$203*BS138,0)," ")</f>
        <v xml:space="preserve"> </v>
      </c>
      <c r="BV138" s="29" t="str">
        <f>IF(Aanbod!D153&gt;"",IF(BT138&gt;0,BU138/BT138," ")," ")</f>
        <v xml:space="preserve"> </v>
      </c>
      <c r="BX138" s="34" t="str">
        <f>IF(Aanbod!D153&gt;"",AI138-AK138+BB138+BH138+BN138+BU138," ")</f>
        <v xml:space="preserve"> </v>
      </c>
      <c r="BY138" s="35" t="str">
        <f>IF(Aanbod!D153&gt;"",IF((BX138-AF138)&gt;0,0,(BX138-AF138))," ")</f>
        <v xml:space="preserve"> </v>
      </c>
      <c r="BZ138" s="35" t="str">
        <f>IF(Aanbod!D153&gt;"",IF((BX138-AF138)&gt;0,(BX138-AF138),0)," ")</f>
        <v xml:space="preserve"> </v>
      </c>
      <c r="CA138" s="35" t="str">
        <f>IF(Aanbod!D153&gt;"",IF(BZ138&gt;0,(Berekening!H138+BB138)/BX138*BZ138,0)," ")</f>
        <v xml:space="preserve"> </v>
      </c>
      <c r="CB138" s="35" t="str">
        <f>IF(Aanbod!D153&gt;"",IF(BZ138&gt;0,(Berekening!N138+BH138)/BX138*BZ138,0)," ")</f>
        <v xml:space="preserve"> </v>
      </c>
      <c r="CC138" s="35" t="str">
        <f>IF(Aanbod!D153&gt;"",IF(BZ138&gt;0,(Berekening!T138+BN138)/BX138*BZ138,0)," ")</f>
        <v xml:space="preserve"> </v>
      </c>
      <c r="CD138" s="33" t="str">
        <f>IF(Aanbod!D153&gt;"",IF(BZ138&gt;0,Berekening!AA138/BX138*BZ138,0)," ")</f>
        <v xml:space="preserve"> </v>
      </c>
      <c r="CE138" s="35"/>
      <c r="CM138" s="36"/>
      <c r="CN138" s="5"/>
      <c r="CO138" s="5" t="str">
        <f>IF(Aanbod!D153&gt;"",IF(EXACT(BZ138,0),IF(EXACT(AK138,0),IF(EXACT(AE138, "pA"),AH138,IF(EXACT(AE138, "Gvg-A"),AH138,IF(EXACT(AE138, "Gvg"),AH138,0))),0),0)," ")</f>
        <v xml:space="preserve"> </v>
      </c>
      <c r="CP138" s="5" t="str">
        <f>IF(Aanbod!D153&gt;"",IF(EXACT(BZ138,0),IF(EXACT(AK138,0),IF(EXACT(AE138, "pA"),AF138,IF(EXACT(AE138, "Gvg-A"),AF138,IF(EXACT(AE138, "Gvg"),AF138,0))),0),0)," ")</f>
        <v xml:space="preserve"> </v>
      </c>
      <c r="CQ138" s="5" t="str">
        <f>IF(Aanbod!D153&gt;"",IF($CO$203&gt;0,$CN$1/$CO$203*CO138,0)," ")</f>
        <v xml:space="preserve"> </v>
      </c>
      <c r="CR138" s="29" t="str">
        <f>IF(Aanbod!D153&gt;"",IF(CP138&gt;0,CQ138/CP138," ")," ")</f>
        <v xml:space="preserve"> </v>
      </c>
      <c r="CS138" s="5"/>
      <c r="CT138" s="5"/>
      <c r="CU138" s="5" t="str">
        <f>IF(Aanbod!D153&gt;"",IF(EXACT(BZ138,0),IF(EXACT(AK138,0),IF(EXACT(AE138, "pB"),AH138,IF(EXACT(AE138, "Gvg-B"),AH138,IF(EXACT(AE138, "Gvg"),AH138,0))),0),0)," ")</f>
        <v xml:space="preserve"> </v>
      </c>
      <c r="CV138" s="5" t="str">
        <f>IF(Aanbod!D153&gt;"",IF(EXACT(BZ138,0),IF(EXACT(AK138,0),IF(EXACT(AE138, "pB"),AF138,IF(EXACT(AE138, "Gvg-B"),AF138,IF(EXACT(AE138, "Gvg"),AF138,0))),0),0)," ")</f>
        <v xml:space="preserve"> </v>
      </c>
      <c r="CW138" s="9" t="str">
        <f>IF(Aanbod!D153&gt;"",IF($CU$203&gt;0,$CT$1/$CU$203*CU138,0)," ")</f>
        <v xml:space="preserve"> </v>
      </c>
      <c r="CX138" s="10" t="str">
        <f>IF(Aanbod!D153&gt;"",IF(CV138&gt;0,CW138/CV138," ")," ")</f>
        <v xml:space="preserve"> </v>
      </c>
      <c r="CY138" s="26"/>
      <c r="CZ138" s="30"/>
      <c r="DA138" s="31" t="str">
        <f>IF(Aanbod!D153&gt;"",IF(EXACT(BZ138,0),IF(EXACT(AK138,0),IF(EXACT(AE138, "pA"),AH138,IF(EXACT(AE138, "Gvg"),AH138,IF(EXACT(AE138, "Gvg-A"),AH138,IF(EXACT(AE138, "Gvg-B"),AH138,0)))),0),0)," ")</f>
        <v xml:space="preserve"> </v>
      </c>
      <c r="DB138" s="31" t="str">
        <f>IF(Aanbod!D153&gt;"",IF(EXACT(BZ138,0),IF(EXACT(AK138,0),IF(EXACT(AE138, "pA"),AF138,IF(EXACT(AE138, "Gvg"),AF138,IF(EXACT(AE138, "Gvg-A"),AF138,IF(EXACT(AE138, "Gvg-B"),AF138,0)))),0),0)," ")</f>
        <v xml:space="preserve"> </v>
      </c>
      <c r="DC138" s="31" t="str">
        <f>IF(Aanbod!D153&gt;"",IF($DA$203&gt;0,$CZ$1/$DA$203*DA138,0)," ")</f>
        <v xml:space="preserve"> </v>
      </c>
      <c r="DD138" s="29" t="str">
        <f>IF(Aanbod!D153&gt;"",IF(DB138&gt;0,DC138/DB138," ")," ")</f>
        <v xml:space="preserve"> </v>
      </c>
      <c r="DF138" s="26"/>
      <c r="DG138" s="30"/>
      <c r="DH138" s="31" t="str">
        <f>IF(Aanbod!D153&gt;"",IF(EXACT(BZ138,0),IF(EXACT(AK138,0),IF(EXACT(AE138, "pB"),AH138,IF(EXACT(AE138, "Gvg"),AH138,IF(EXACT(AE138, "Gvg-A"),AH138,IF(EXACT(AE138, "Gvg-B"),AH138,0)))),0),0)," ")</f>
        <v xml:space="preserve"> </v>
      </c>
      <c r="DI138" s="31" t="str">
        <f>IF(Aanbod!D153&gt;"",IF(EXACT(BZ138,0),IF(EXACT(AK138,0),IF(EXACT(AE138, "pB"),AF138,IF(EXACT(AE138, "Gvg"),AF138,IF(EXACT(AE138, "Gvg-A"),AF138,IF(EXACT(AE138, "Gvg-B"),AF138,0)))),0),0)," ")</f>
        <v xml:space="preserve"> </v>
      </c>
      <c r="DJ138" s="31" t="str">
        <f>IF(Aanbod!D153&gt;"",IF($DH$203&gt;0,$DG$1/$DH$203*DH138,0)," ")</f>
        <v xml:space="preserve"> </v>
      </c>
      <c r="DK138" s="29" t="str">
        <f>IF(Aanbod!D153&gt;"",IF(DI138&gt;0,DJ138/DI138," ")," ")</f>
        <v xml:space="preserve"> </v>
      </c>
      <c r="DM138" s="37" t="str">
        <f>IF(Aanbod!D153&gt;"",BX138-BZ138+CQ138+CW138+DC138+DJ138," ")</f>
        <v xml:space="preserve"> </v>
      </c>
      <c r="DN138" s="35" t="str">
        <f>IF(Aanbod!D153&gt;"",IF((DM138-AF138)&gt;0,(DM138-AF138),0)," ")</f>
        <v xml:space="preserve"> </v>
      </c>
      <c r="DO138" s="35" t="str">
        <f>IF(Aanbod!D153&gt;"",IF(DN138&gt;0,(Berekening!H138+BB138+CQ138)/DM138*DN138,0)," ")</f>
        <v xml:space="preserve"> </v>
      </c>
      <c r="DP138" s="35" t="str">
        <f>IF(Aanbod!D153&gt;"",IF(DN138&gt;0,(Berekening!N138+BH138+CW138)/DM138*DN138,0)," ")</f>
        <v xml:space="preserve"> </v>
      </c>
      <c r="DQ138" s="35" t="str">
        <f>IF(Aanbod!D153&gt;"",IF(DN138&gt;0,(Berekening!T138+BN138+DC138)/DM138*DN138,0)," ")</f>
        <v xml:space="preserve"> </v>
      </c>
      <c r="DR138" s="33" t="str">
        <f>IF(Aanbod!D153&gt;"",IF(DN138&gt;0,(Berekening!AA138+BU138+DJ138)/DM138*DN138,0)," ")</f>
        <v xml:space="preserve"> </v>
      </c>
      <c r="DS138" s="35"/>
      <c r="DT138" s="38" t="str">
        <f>IF(Aanbod!D153&gt;"",ROUND((DM138-DN138),2)," ")</f>
        <v xml:space="preserve"> </v>
      </c>
      <c r="DU138" s="38" t="str">
        <f>IF(Aanbod!D153&gt;"",IF(DT138=C138,0.01,DT138),"")</f>
        <v/>
      </c>
      <c r="DV138" s="39" t="str">
        <f>IF(Aanbod!D153&gt;"",RANK(DU138,$DU$2:$DU$201) + COUNTIF($DU$2:DU138,DU138) -1," ")</f>
        <v xml:space="preserve"> </v>
      </c>
      <c r="DW138" s="35" t="str">
        <f>IF(Aanbod!D153&gt;"",IF($DV$203&lt;0,IF(DV138&lt;=ABS($DV$203),0.01,0),IF(DV138&lt;=ABS($DV$203),-0.01,0))," ")</f>
        <v xml:space="preserve"> </v>
      </c>
      <c r="DX138" s="35"/>
      <c r="DY138" s="28" t="str">
        <f>IF(Aanbod!D153&gt;"",DT138+DW138," ")</f>
        <v xml:space="preserve"> </v>
      </c>
    </row>
    <row r="139" spans="1:129" x14ac:dyDescent="0.25">
      <c r="A139" s="26" t="str">
        <f>Aanbod!A154</f>
        <v/>
      </c>
      <c r="B139" s="27" t="str">
        <f>IF(Aanbod!D154&gt;"",IF(EXACT(Aanbod!F154, "Preferent"),Aanbod!E154*2,IF(EXACT(Aanbod!F154, "Concurrent"),Aanbod!E154,0))," ")</f>
        <v xml:space="preserve"> </v>
      </c>
      <c r="C139" s="28" t="str">
        <f>IF(Aanbod!E154&gt;0,Aanbod!E154," ")</f>
        <v xml:space="preserve"> </v>
      </c>
      <c r="D139" s="5"/>
      <c r="E139" s="5"/>
      <c r="F139" s="5" t="str">
        <f>IF(Aanbod!D154&gt;"",IF(EXACT(Aanbod!D154, "pA"),Berekening!B139,IF(EXACT(Aanbod!D154, "Gvg-A"),Berekening!B139,IF(EXACT(Aanbod!D154, "Gvg"),Berekening!B139,0)))," ")</f>
        <v xml:space="preserve"> </v>
      </c>
      <c r="G139" s="5" t="str">
        <f>IF(Aanbod!D154&gt;"",IF(EXACT(Aanbod!D154, "pA"),Aanbod!E154,IF(EXACT(Aanbod!D154, "Gvg-A"),Aanbod!E154,IF(EXACT(Aanbod!D154, "Gvg"),Aanbod!E154,0)))," ")</f>
        <v xml:space="preserve"> </v>
      </c>
      <c r="H139" s="5" t="str">
        <f>IF(Aanbod!D154&gt;"",IF($F$203&gt;0,$E$1/$F$203*F139,0)," ")</f>
        <v xml:space="preserve"> </v>
      </c>
      <c r="I139" s="29" t="str">
        <f>IF(Aanbod!D154&gt;"",IF(G139&gt;0,H139/G139," ")," ")</f>
        <v xml:space="preserve"> </v>
      </c>
      <c r="J139" s="5"/>
      <c r="K139" s="5"/>
      <c r="L139" s="5" t="str">
        <f>IF(Aanbod!D154&gt;"",IF(EXACT(Aanbod!D154, "pB"),Berekening!B139,IF(EXACT(Aanbod!D154, "Gvg-B"),Berekening!B139,IF(EXACT(Aanbod!D154, "Gvg"),Berekening!B139,0)))," ")</f>
        <v xml:space="preserve"> </v>
      </c>
      <c r="M139" s="5" t="str">
        <f>IF(Aanbod!D154&gt;"",IF(EXACT(Aanbod!D154, "pB"),Aanbod!E154,IF(EXACT(Aanbod!D154, "Gvg-B"),Aanbod!E154,IF(EXACT(Aanbod!D154, "Gvg"),Aanbod!E154,0)))," ")</f>
        <v xml:space="preserve"> </v>
      </c>
      <c r="N139" s="9" t="str">
        <f>IF(Aanbod!D154&gt;"",IF($L$203&gt;0,$K$1/$L$203*L139,0)," ")</f>
        <v xml:space="preserve"> </v>
      </c>
      <c r="O139" s="10" t="str">
        <f>IF(Aanbod!D154&gt;"",IF(M139&gt;0,N139/M139," ")," ")</f>
        <v xml:space="preserve"> </v>
      </c>
      <c r="P139" s="26"/>
      <c r="Q139" s="30"/>
      <c r="R139" s="31" t="str">
        <f>IF(Aanbod!D154&gt;"",IF(EXACT(Aanbod!D154, "pA"),Berekening!B139,IF(EXACT(Aanbod!D154, "Gvg"),Berekening!B139,IF(EXACT(Aanbod!D154, "Gvg-A"),Berekening!B139,IF(EXACT(Aanbod!D154, "Gvg-B"),Berekening!B139,0))))," ")</f>
        <v xml:space="preserve"> </v>
      </c>
      <c r="S139" s="31" t="str">
        <f>IF(Aanbod!D154&gt;"",IF(EXACT(Aanbod!D154, "pA"),Aanbod!E154,IF(EXACT(Aanbod!D154, "Gvg"),Aanbod!E154,IF(EXACT(Aanbod!D154, "Gvg-A"),Aanbod!E154,IF(EXACT(Aanbod!D154, "Gvg-B"),Aanbod!E154,0))))," ")</f>
        <v xml:space="preserve"> </v>
      </c>
      <c r="T139" s="31" t="str">
        <f>IF(Aanbod!D154&gt;"",IF($R$203&gt;0,$Q$1/$R$203*R139,0)," ")</f>
        <v xml:space="preserve"> </v>
      </c>
      <c r="U139" s="29" t="str">
        <f>IF(Aanbod!D154&gt;"",IF(S139&gt;0,T139/S139," ")," ")</f>
        <v xml:space="preserve"> </v>
      </c>
      <c r="W139" s="26"/>
      <c r="X139" s="30"/>
      <c r="Y139" s="31" t="str">
        <f>IF(Aanbod!D154&gt;"",IF(EXACT(Aanbod!D154, "pB"),Berekening!B139,IF(EXACT(Aanbod!D154, "Gvg"),Berekening!B139,IF(EXACT(Aanbod!D154, "Gvg-A"),Berekening!B139,IF(EXACT(Aanbod!D154, "Gvg-B"),Berekening!B139,0))))," ")</f>
        <v xml:space="preserve"> </v>
      </c>
      <c r="Z139" s="31" t="str">
        <f>IF(Aanbod!D154&gt;"",IF(EXACT(Aanbod!D154, "pB"),Aanbod!E154,IF(EXACT(Aanbod!D154, "Gvg"),Aanbod!E154,IF(EXACT(Aanbod!D154, "Gvg-A"),Aanbod!E154,IF(EXACT(Aanbod!D154, "Gvg-B"),Aanbod!E154,0))))," ")</f>
        <v xml:space="preserve"> </v>
      </c>
      <c r="AA139" s="31" t="str">
        <f>IF(Aanbod!D154&gt;"",IF($Y$203&gt;0,$X$1/$Y$203*Y139,0)," ")</f>
        <v xml:space="preserve"> </v>
      </c>
      <c r="AB139" s="29" t="str">
        <f>IF(Aanbod!D154&gt;"",IF(Z139&gt;0,AA139/Z139," ")," ")</f>
        <v xml:space="preserve"> </v>
      </c>
      <c r="AC139" s="32"/>
      <c r="AD139" s="26" t="str">
        <f>IF(Aanbod!D154&gt;"",ROW(AE139)-1," ")</f>
        <v xml:space="preserve"> </v>
      </c>
      <c r="AE139" t="str">
        <f>IF(Aanbod!D154&gt;"",Aanbod!D154," ")</f>
        <v xml:space="preserve"> </v>
      </c>
      <c r="AF139" s="9" t="str">
        <f>IF(Aanbod!D154&gt;"",Aanbod!E154," ")</f>
        <v xml:space="preserve"> </v>
      </c>
      <c r="AG139" t="str">
        <f>IF(Aanbod!D154&gt;"",Aanbod!F154," ")</f>
        <v xml:space="preserve"> </v>
      </c>
      <c r="AH139" s="33" t="str">
        <f>IF(Aanbod!D154&gt;"",Berekening!B139," ")</f>
        <v xml:space="preserve"> </v>
      </c>
      <c r="AI139" s="34" t="str">
        <f>IF(Aanbod!D154&gt;"",Berekening!H139+Berekening!N139+Berekening!T139+Berekening!AA139," ")</f>
        <v xml:space="preserve"> </v>
      </c>
      <c r="AJ139" s="35" t="str">
        <f>IF(Aanbod!D154&gt;"",IF((AI139-AF139)&gt;0,0,(AI139-AF139))," ")</f>
        <v xml:space="preserve"> </v>
      </c>
      <c r="AK139" s="35" t="str">
        <f>IF(Aanbod!D154&gt;"",IF((AI139-AF139)&gt;0,(AI139-AF139),0)," ")</f>
        <v xml:space="preserve"> </v>
      </c>
      <c r="AL139" s="35" t="str">
        <f>IF(Aanbod!D154&gt;"",IF(AK139&gt;0,Berekening!H139/AI139*AK139,0)," ")</f>
        <v xml:space="preserve"> </v>
      </c>
      <c r="AM139" s="35" t="str">
        <f>IF(Aanbod!D154&gt;"",IF(AK139&gt;0,Berekening!N139/AI139*AK139,0)," ")</f>
        <v xml:space="preserve"> </v>
      </c>
      <c r="AN139" s="35" t="str">
        <f>IF(Aanbod!D154&gt;"",IF(AK139&gt;0,Berekening!T139/AI139*AK139,0)," ")</f>
        <v xml:space="preserve"> </v>
      </c>
      <c r="AO139" s="33" t="str">
        <f>IF(Aanbod!D154&gt;"",IF(AK139&gt;0,Berekening!AA139/AI139*AK139,0)," ")</f>
        <v xml:space="preserve"> </v>
      </c>
      <c r="AX139" s="36"/>
      <c r="AY139" s="5"/>
      <c r="AZ139" s="5" t="str">
        <f>IF(Aanbod!D154&gt;"",IF(EXACT(AK139,0),IF(EXACT(Aanbod!D154, "pA"),Berekening!B139,IF(EXACT(Aanbod!D154, "Gvg-A"),Berekening!B139,IF(EXACT(Aanbod!D154, "Gvg"),Berekening!B139,0))),0)," ")</f>
        <v xml:space="preserve"> </v>
      </c>
      <c r="BA139" s="5" t="str">
        <f>IF(Aanbod!D154&gt;"",IF(EXACT(AK139,0),IF(EXACT(Aanbod!D154, "pA"),Aanbod!E154,IF(EXACT(Aanbod!D154, "Gvg-A"),Aanbod!E154,IF(EXACT(Aanbod!D154, "Gvg"),Aanbod!E154,0))),0)," ")</f>
        <v xml:space="preserve"> </v>
      </c>
      <c r="BB139" s="5" t="str">
        <f>IF(Aanbod!D154&gt;"",IF($AZ$203&gt;0,$AY$1/$AZ$203*AZ139,0)," ")</f>
        <v xml:space="preserve"> </v>
      </c>
      <c r="BC139" s="29" t="str">
        <f>IF(Aanbod!D154&gt;"",IF(BA139&gt;0,BB139/BA139," ")," ")</f>
        <v xml:space="preserve"> </v>
      </c>
      <c r="BD139" s="5"/>
      <c r="BE139" s="5"/>
      <c r="BF139" s="5" t="str">
        <f>IF(Aanbod!D154&gt;"",IF(EXACT(AK139,0),IF(EXACT(Aanbod!D154, "pB"),Berekening!B139,IF(EXACT(Aanbod!D154, "Gvg-B"),Berekening!B139,IF(EXACT(Aanbod!D154, "Gvg"),Berekening!B139,0))),0)," ")</f>
        <v xml:space="preserve"> </v>
      </c>
      <c r="BG139" s="5" t="str">
        <f>IF(Aanbod!D154&gt;"",IF(EXACT(AK139,0),IF(EXACT(Aanbod!D154, "pB"),Aanbod!E154,IF(EXACT(Aanbod!D154, "Gvg-B"),Aanbod!E154,IF(EXACT(Aanbod!D154, "Gvg"),Aanbod!E154,0))),0)," ")</f>
        <v xml:space="preserve"> </v>
      </c>
      <c r="BH139" s="9" t="str">
        <f>IF(Aanbod!D154&gt;"",IF($BF$203&gt;0,$BE$1/$BF$203*BF139,0)," ")</f>
        <v xml:space="preserve"> </v>
      </c>
      <c r="BI139" s="10" t="str">
        <f>IF(Aanbod!D154&gt;"",IF(BG139&gt;0,BH139/BG139," ")," ")</f>
        <v xml:space="preserve"> </v>
      </c>
      <c r="BJ139" s="26"/>
      <c r="BK139" s="30"/>
      <c r="BL139" s="31" t="str">
        <f>IF(Aanbod!D154&gt;"",IF(EXACT(AK139,0),IF(EXACT(Aanbod!D154, "pA"),Berekening!B139,IF(EXACT(Aanbod!D154, "Gvg"),Berekening!B139,IF(EXACT(Aanbod!D154, "Gvg-A"),Berekening!B139,IF(EXACT(Aanbod!D154, "Gvg-B"),Berekening!B139,0)))),0)," ")</f>
        <v xml:space="preserve"> </v>
      </c>
      <c r="BM139" s="31" t="str">
        <f>IF(Aanbod!D154&gt;"",IF(EXACT(AK139,0),IF(EXACT(Aanbod!D154, "pA"),Aanbod!E154,IF(EXACT(Aanbod!D154, "Gvg"),Aanbod!E154,IF(EXACT(Aanbod!D154, "Gvg-A"),Aanbod!E154,IF(EXACT(Aanbod!D154, "Gvg-B"),Aanbod!E154,0)))),0)," ")</f>
        <v xml:space="preserve"> </v>
      </c>
      <c r="BN139" s="31" t="str">
        <f>IF(Aanbod!D154&gt;"",IF($BL$203&gt;0,$BK$1/$BL$203*BL139,0)," ")</f>
        <v xml:space="preserve"> </v>
      </c>
      <c r="BO139" s="29" t="str">
        <f>IF(Aanbod!D154&gt;"",IF(BM139&gt;0,BN139/BM139," ")," ")</f>
        <v xml:space="preserve"> </v>
      </c>
      <c r="BQ139" s="26"/>
      <c r="BR139" s="30"/>
      <c r="BS139" s="31" t="str">
        <f>IF(Aanbod!D154&gt;"",IF(EXACT(AK139,0),IF(EXACT(Aanbod!D154, "pB"),Berekening!B139,IF(EXACT(Aanbod!D154, "Gvg"),Berekening!B139,IF(EXACT(Aanbod!D154, "Gvg-A"),Berekening!B139,IF(EXACT(Aanbod!D154, "Gvg-B"),Berekening!B139,0)))),0)," ")</f>
        <v xml:space="preserve"> </v>
      </c>
      <c r="BT139" s="31" t="str">
        <f>IF(Aanbod!D154&gt;"",IF(EXACT(AK139,0),IF(EXACT(Aanbod!D154, "pB"),Aanbod!E154,IF(EXACT(Aanbod!D154, "Gvg"),Aanbod!E154,IF(EXACT(Aanbod!D154, "Gvg-A"),Aanbod!E154,IF(EXACT(Aanbod!D154, "Gvg-B"),Aanbod!E154,0)))),0)," ")</f>
        <v xml:space="preserve"> </v>
      </c>
      <c r="BU139" s="31" t="str">
        <f>IF(Aanbod!D154&gt;"",IF($BS$203&gt;0,$BR$1/$BS$203*BS139,0)," ")</f>
        <v xml:space="preserve"> </v>
      </c>
      <c r="BV139" s="29" t="str">
        <f>IF(Aanbod!D154&gt;"",IF(BT139&gt;0,BU139/BT139," ")," ")</f>
        <v xml:space="preserve"> </v>
      </c>
      <c r="BX139" s="34" t="str">
        <f>IF(Aanbod!D154&gt;"",AI139-AK139+BB139+BH139+BN139+BU139," ")</f>
        <v xml:space="preserve"> </v>
      </c>
      <c r="BY139" s="35" t="str">
        <f>IF(Aanbod!D154&gt;"",IF((BX139-AF139)&gt;0,0,(BX139-AF139))," ")</f>
        <v xml:space="preserve"> </v>
      </c>
      <c r="BZ139" s="35" t="str">
        <f>IF(Aanbod!D154&gt;"",IF((BX139-AF139)&gt;0,(BX139-AF139),0)," ")</f>
        <v xml:space="preserve"> </v>
      </c>
      <c r="CA139" s="35" t="str">
        <f>IF(Aanbod!D154&gt;"",IF(BZ139&gt;0,(Berekening!H139+BB139)/BX139*BZ139,0)," ")</f>
        <v xml:space="preserve"> </v>
      </c>
      <c r="CB139" s="35" t="str">
        <f>IF(Aanbod!D154&gt;"",IF(BZ139&gt;0,(Berekening!N139+BH139)/BX139*BZ139,0)," ")</f>
        <v xml:space="preserve"> </v>
      </c>
      <c r="CC139" s="35" t="str">
        <f>IF(Aanbod!D154&gt;"",IF(BZ139&gt;0,(Berekening!T139+BN139)/BX139*BZ139,0)," ")</f>
        <v xml:space="preserve"> </v>
      </c>
      <c r="CD139" s="33" t="str">
        <f>IF(Aanbod!D154&gt;"",IF(BZ139&gt;0,Berekening!AA139/BX139*BZ139,0)," ")</f>
        <v xml:space="preserve"> </v>
      </c>
      <c r="CE139" s="35"/>
      <c r="CM139" s="36"/>
      <c r="CN139" s="5"/>
      <c r="CO139" s="5" t="str">
        <f>IF(Aanbod!D154&gt;"",IF(EXACT(BZ139,0),IF(EXACT(AK139,0),IF(EXACT(AE139, "pA"),AH139,IF(EXACT(AE139, "Gvg-A"),AH139,IF(EXACT(AE139, "Gvg"),AH139,0))),0),0)," ")</f>
        <v xml:space="preserve"> </v>
      </c>
      <c r="CP139" s="5" t="str">
        <f>IF(Aanbod!D154&gt;"",IF(EXACT(BZ139,0),IF(EXACT(AK139,0),IF(EXACT(AE139, "pA"),AF139,IF(EXACT(AE139, "Gvg-A"),AF139,IF(EXACT(AE139, "Gvg"),AF139,0))),0),0)," ")</f>
        <v xml:space="preserve"> </v>
      </c>
      <c r="CQ139" s="5" t="str">
        <f>IF(Aanbod!D154&gt;"",IF($CO$203&gt;0,$CN$1/$CO$203*CO139,0)," ")</f>
        <v xml:space="preserve"> </v>
      </c>
      <c r="CR139" s="29" t="str">
        <f>IF(Aanbod!D154&gt;"",IF(CP139&gt;0,CQ139/CP139," ")," ")</f>
        <v xml:space="preserve"> </v>
      </c>
      <c r="CS139" s="5"/>
      <c r="CT139" s="5"/>
      <c r="CU139" s="5" t="str">
        <f>IF(Aanbod!D154&gt;"",IF(EXACT(BZ139,0),IF(EXACT(AK139,0),IF(EXACT(AE139, "pB"),AH139,IF(EXACT(AE139, "Gvg-B"),AH139,IF(EXACT(AE139, "Gvg"),AH139,0))),0),0)," ")</f>
        <v xml:space="preserve"> </v>
      </c>
      <c r="CV139" s="5" t="str">
        <f>IF(Aanbod!D154&gt;"",IF(EXACT(BZ139,0),IF(EXACT(AK139,0),IF(EXACT(AE139, "pB"),AF139,IF(EXACT(AE139, "Gvg-B"),AF139,IF(EXACT(AE139, "Gvg"),AF139,0))),0),0)," ")</f>
        <v xml:space="preserve"> </v>
      </c>
      <c r="CW139" s="9" t="str">
        <f>IF(Aanbod!D154&gt;"",IF($CU$203&gt;0,$CT$1/$CU$203*CU139,0)," ")</f>
        <v xml:space="preserve"> </v>
      </c>
      <c r="CX139" s="10" t="str">
        <f>IF(Aanbod!D154&gt;"",IF(CV139&gt;0,CW139/CV139," ")," ")</f>
        <v xml:space="preserve"> </v>
      </c>
      <c r="CY139" s="26"/>
      <c r="CZ139" s="30"/>
      <c r="DA139" s="31" t="str">
        <f>IF(Aanbod!D154&gt;"",IF(EXACT(BZ139,0),IF(EXACT(AK139,0),IF(EXACT(AE139, "pA"),AH139,IF(EXACT(AE139, "Gvg"),AH139,IF(EXACT(AE139, "Gvg-A"),AH139,IF(EXACT(AE139, "Gvg-B"),AH139,0)))),0),0)," ")</f>
        <v xml:space="preserve"> </v>
      </c>
      <c r="DB139" s="31" t="str">
        <f>IF(Aanbod!D154&gt;"",IF(EXACT(BZ139,0),IF(EXACT(AK139,0),IF(EXACT(AE139, "pA"),AF139,IF(EXACT(AE139, "Gvg"),AF139,IF(EXACT(AE139, "Gvg-A"),AF139,IF(EXACT(AE139, "Gvg-B"),AF139,0)))),0),0)," ")</f>
        <v xml:space="preserve"> </v>
      </c>
      <c r="DC139" s="31" t="str">
        <f>IF(Aanbod!D154&gt;"",IF($DA$203&gt;0,$CZ$1/$DA$203*DA139,0)," ")</f>
        <v xml:space="preserve"> </v>
      </c>
      <c r="DD139" s="29" t="str">
        <f>IF(Aanbod!D154&gt;"",IF(DB139&gt;0,DC139/DB139," ")," ")</f>
        <v xml:space="preserve"> </v>
      </c>
      <c r="DF139" s="26"/>
      <c r="DG139" s="30"/>
      <c r="DH139" s="31" t="str">
        <f>IF(Aanbod!D154&gt;"",IF(EXACT(BZ139,0),IF(EXACT(AK139,0),IF(EXACT(AE139, "pB"),AH139,IF(EXACT(AE139, "Gvg"),AH139,IF(EXACT(AE139, "Gvg-A"),AH139,IF(EXACT(AE139, "Gvg-B"),AH139,0)))),0),0)," ")</f>
        <v xml:space="preserve"> </v>
      </c>
      <c r="DI139" s="31" t="str">
        <f>IF(Aanbod!D154&gt;"",IF(EXACT(BZ139,0),IF(EXACT(AK139,0),IF(EXACT(AE139, "pB"),AF139,IF(EXACT(AE139, "Gvg"),AF139,IF(EXACT(AE139, "Gvg-A"),AF139,IF(EXACT(AE139, "Gvg-B"),AF139,0)))),0),0)," ")</f>
        <v xml:space="preserve"> </v>
      </c>
      <c r="DJ139" s="31" t="str">
        <f>IF(Aanbod!D154&gt;"",IF($DH$203&gt;0,$DG$1/$DH$203*DH139,0)," ")</f>
        <v xml:space="preserve"> </v>
      </c>
      <c r="DK139" s="29" t="str">
        <f>IF(Aanbod!D154&gt;"",IF(DI139&gt;0,DJ139/DI139," ")," ")</f>
        <v xml:space="preserve"> </v>
      </c>
      <c r="DM139" s="37" t="str">
        <f>IF(Aanbod!D154&gt;"",BX139-BZ139+CQ139+CW139+DC139+DJ139," ")</f>
        <v xml:space="preserve"> </v>
      </c>
      <c r="DN139" s="35" t="str">
        <f>IF(Aanbod!D154&gt;"",IF((DM139-AF139)&gt;0,(DM139-AF139),0)," ")</f>
        <v xml:space="preserve"> </v>
      </c>
      <c r="DO139" s="35" t="str">
        <f>IF(Aanbod!D154&gt;"",IF(DN139&gt;0,(Berekening!H139+BB139+CQ139)/DM139*DN139,0)," ")</f>
        <v xml:space="preserve"> </v>
      </c>
      <c r="DP139" s="35" t="str">
        <f>IF(Aanbod!D154&gt;"",IF(DN139&gt;0,(Berekening!N139+BH139+CW139)/DM139*DN139,0)," ")</f>
        <v xml:space="preserve"> </v>
      </c>
      <c r="DQ139" s="35" t="str">
        <f>IF(Aanbod!D154&gt;"",IF(DN139&gt;0,(Berekening!T139+BN139+DC139)/DM139*DN139,0)," ")</f>
        <v xml:space="preserve"> </v>
      </c>
      <c r="DR139" s="33" t="str">
        <f>IF(Aanbod!D154&gt;"",IF(DN139&gt;0,(Berekening!AA139+BU139+DJ139)/DM139*DN139,0)," ")</f>
        <v xml:space="preserve"> </v>
      </c>
      <c r="DS139" s="35"/>
      <c r="DT139" s="38" t="str">
        <f>IF(Aanbod!D154&gt;"",ROUND((DM139-DN139),2)," ")</f>
        <v xml:space="preserve"> </v>
      </c>
      <c r="DU139" s="38" t="str">
        <f>IF(Aanbod!D154&gt;"",IF(DT139=C139,0.01,DT139),"")</f>
        <v/>
      </c>
      <c r="DV139" s="39" t="str">
        <f>IF(Aanbod!D154&gt;"",RANK(DU139,$DU$2:$DU$201) + COUNTIF($DU$2:DU139,DU139) -1," ")</f>
        <v xml:space="preserve"> </v>
      </c>
      <c r="DW139" s="35" t="str">
        <f>IF(Aanbod!D154&gt;"",IF($DV$203&lt;0,IF(DV139&lt;=ABS($DV$203),0.01,0),IF(DV139&lt;=ABS($DV$203),-0.01,0))," ")</f>
        <v xml:space="preserve"> </v>
      </c>
      <c r="DX139" s="35"/>
      <c r="DY139" s="28" t="str">
        <f>IF(Aanbod!D154&gt;"",DT139+DW139," ")</f>
        <v xml:space="preserve"> </v>
      </c>
    </row>
    <row r="140" spans="1:129" x14ac:dyDescent="0.25">
      <c r="A140" s="26" t="str">
        <f>Aanbod!A155</f>
        <v/>
      </c>
      <c r="B140" s="27" t="str">
        <f>IF(Aanbod!D155&gt;"",IF(EXACT(Aanbod!F155, "Preferent"),Aanbod!E155*2,IF(EXACT(Aanbod!F155, "Concurrent"),Aanbod!E155,0))," ")</f>
        <v xml:space="preserve"> </v>
      </c>
      <c r="C140" s="28" t="str">
        <f>IF(Aanbod!E155&gt;0,Aanbod!E155," ")</f>
        <v xml:space="preserve"> </v>
      </c>
      <c r="D140" s="5"/>
      <c r="E140" s="5"/>
      <c r="F140" s="5" t="str">
        <f>IF(Aanbod!D155&gt;"",IF(EXACT(Aanbod!D155, "pA"),Berekening!B140,IF(EXACT(Aanbod!D155, "Gvg-A"),Berekening!B140,IF(EXACT(Aanbod!D155, "Gvg"),Berekening!B140,0)))," ")</f>
        <v xml:space="preserve"> </v>
      </c>
      <c r="G140" s="5" t="str">
        <f>IF(Aanbod!D155&gt;"",IF(EXACT(Aanbod!D155, "pA"),Aanbod!E155,IF(EXACT(Aanbod!D155, "Gvg-A"),Aanbod!E155,IF(EXACT(Aanbod!D155, "Gvg"),Aanbod!E155,0)))," ")</f>
        <v xml:space="preserve"> </v>
      </c>
      <c r="H140" s="5" t="str">
        <f>IF(Aanbod!D155&gt;"",IF($F$203&gt;0,$E$1/$F$203*F140,0)," ")</f>
        <v xml:space="preserve"> </v>
      </c>
      <c r="I140" s="29" t="str">
        <f>IF(Aanbod!D155&gt;"",IF(G140&gt;0,H140/G140," ")," ")</f>
        <v xml:space="preserve"> </v>
      </c>
      <c r="J140" s="5"/>
      <c r="K140" s="5"/>
      <c r="L140" s="5" t="str">
        <f>IF(Aanbod!D155&gt;"",IF(EXACT(Aanbod!D155, "pB"),Berekening!B140,IF(EXACT(Aanbod!D155, "Gvg-B"),Berekening!B140,IF(EXACT(Aanbod!D155, "Gvg"),Berekening!B140,0)))," ")</f>
        <v xml:space="preserve"> </v>
      </c>
      <c r="M140" s="5" t="str">
        <f>IF(Aanbod!D155&gt;"",IF(EXACT(Aanbod!D155, "pB"),Aanbod!E155,IF(EXACT(Aanbod!D155, "Gvg-B"),Aanbod!E155,IF(EXACT(Aanbod!D155, "Gvg"),Aanbod!E155,0)))," ")</f>
        <v xml:space="preserve"> </v>
      </c>
      <c r="N140" s="9" t="str">
        <f>IF(Aanbod!D155&gt;"",IF($L$203&gt;0,$K$1/$L$203*L140,0)," ")</f>
        <v xml:space="preserve"> </v>
      </c>
      <c r="O140" s="10" t="str">
        <f>IF(Aanbod!D155&gt;"",IF(M140&gt;0,N140/M140," ")," ")</f>
        <v xml:space="preserve"> </v>
      </c>
      <c r="P140" s="26"/>
      <c r="Q140" s="30"/>
      <c r="R140" s="31" t="str">
        <f>IF(Aanbod!D155&gt;"",IF(EXACT(Aanbod!D155, "pA"),Berekening!B140,IF(EXACT(Aanbod!D155, "Gvg"),Berekening!B140,IF(EXACT(Aanbod!D155, "Gvg-A"),Berekening!B140,IF(EXACT(Aanbod!D155, "Gvg-B"),Berekening!B140,0))))," ")</f>
        <v xml:space="preserve"> </v>
      </c>
      <c r="S140" s="31" t="str">
        <f>IF(Aanbod!D155&gt;"",IF(EXACT(Aanbod!D155, "pA"),Aanbod!E155,IF(EXACT(Aanbod!D155, "Gvg"),Aanbod!E155,IF(EXACT(Aanbod!D155, "Gvg-A"),Aanbod!E155,IF(EXACT(Aanbod!D155, "Gvg-B"),Aanbod!E155,0))))," ")</f>
        <v xml:space="preserve"> </v>
      </c>
      <c r="T140" s="31" t="str">
        <f>IF(Aanbod!D155&gt;"",IF($R$203&gt;0,$Q$1/$R$203*R140,0)," ")</f>
        <v xml:space="preserve"> </v>
      </c>
      <c r="U140" s="29" t="str">
        <f>IF(Aanbod!D155&gt;"",IF(S140&gt;0,T140/S140," ")," ")</f>
        <v xml:space="preserve"> </v>
      </c>
      <c r="W140" s="26"/>
      <c r="X140" s="30"/>
      <c r="Y140" s="31" t="str">
        <f>IF(Aanbod!D155&gt;"",IF(EXACT(Aanbod!D155, "pB"),Berekening!B140,IF(EXACT(Aanbod!D155, "Gvg"),Berekening!B140,IF(EXACT(Aanbod!D155, "Gvg-A"),Berekening!B140,IF(EXACT(Aanbod!D155, "Gvg-B"),Berekening!B140,0))))," ")</f>
        <v xml:space="preserve"> </v>
      </c>
      <c r="Z140" s="31" t="str">
        <f>IF(Aanbod!D155&gt;"",IF(EXACT(Aanbod!D155, "pB"),Aanbod!E155,IF(EXACT(Aanbod!D155, "Gvg"),Aanbod!E155,IF(EXACT(Aanbod!D155, "Gvg-A"),Aanbod!E155,IF(EXACT(Aanbod!D155, "Gvg-B"),Aanbod!E155,0))))," ")</f>
        <v xml:space="preserve"> </v>
      </c>
      <c r="AA140" s="31" t="str">
        <f>IF(Aanbod!D155&gt;"",IF($Y$203&gt;0,$X$1/$Y$203*Y140,0)," ")</f>
        <v xml:space="preserve"> </v>
      </c>
      <c r="AB140" s="29" t="str">
        <f>IF(Aanbod!D155&gt;"",IF(Z140&gt;0,AA140/Z140," ")," ")</f>
        <v xml:space="preserve"> </v>
      </c>
      <c r="AC140" s="32"/>
      <c r="AD140" s="26" t="str">
        <f>IF(Aanbod!D155&gt;"",ROW(AE140)-1," ")</f>
        <v xml:space="preserve"> </v>
      </c>
      <c r="AE140" t="str">
        <f>IF(Aanbod!D155&gt;"",Aanbod!D155," ")</f>
        <v xml:space="preserve"> </v>
      </c>
      <c r="AF140" s="9" t="str">
        <f>IF(Aanbod!D155&gt;"",Aanbod!E155," ")</f>
        <v xml:space="preserve"> </v>
      </c>
      <c r="AG140" t="str">
        <f>IF(Aanbod!D155&gt;"",Aanbod!F155," ")</f>
        <v xml:space="preserve"> </v>
      </c>
      <c r="AH140" s="33" t="str">
        <f>IF(Aanbod!D155&gt;"",Berekening!B140," ")</f>
        <v xml:space="preserve"> </v>
      </c>
      <c r="AI140" s="34" t="str">
        <f>IF(Aanbod!D155&gt;"",Berekening!H140+Berekening!N140+Berekening!T140+Berekening!AA140," ")</f>
        <v xml:space="preserve"> </v>
      </c>
      <c r="AJ140" s="35" t="str">
        <f>IF(Aanbod!D155&gt;"",IF((AI140-AF140)&gt;0,0,(AI140-AF140))," ")</f>
        <v xml:space="preserve"> </v>
      </c>
      <c r="AK140" s="35" t="str">
        <f>IF(Aanbod!D155&gt;"",IF((AI140-AF140)&gt;0,(AI140-AF140),0)," ")</f>
        <v xml:space="preserve"> </v>
      </c>
      <c r="AL140" s="35" t="str">
        <f>IF(Aanbod!D155&gt;"",IF(AK140&gt;0,Berekening!H140/AI140*AK140,0)," ")</f>
        <v xml:space="preserve"> </v>
      </c>
      <c r="AM140" s="35" t="str">
        <f>IF(Aanbod!D155&gt;"",IF(AK140&gt;0,Berekening!N140/AI140*AK140,0)," ")</f>
        <v xml:space="preserve"> </v>
      </c>
      <c r="AN140" s="35" t="str">
        <f>IF(Aanbod!D155&gt;"",IF(AK140&gt;0,Berekening!T140/AI140*AK140,0)," ")</f>
        <v xml:space="preserve"> </v>
      </c>
      <c r="AO140" s="33" t="str">
        <f>IF(Aanbod!D155&gt;"",IF(AK140&gt;0,Berekening!AA140/AI140*AK140,0)," ")</f>
        <v xml:space="preserve"> </v>
      </c>
      <c r="AX140" s="36"/>
      <c r="AY140" s="5"/>
      <c r="AZ140" s="5" t="str">
        <f>IF(Aanbod!D155&gt;"",IF(EXACT(AK140,0),IF(EXACT(Aanbod!D155, "pA"),Berekening!B140,IF(EXACT(Aanbod!D155, "Gvg-A"),Berekening!B140,IF(EXACT(Aanbod!D155, "Gvg"),Berekening!B140,0))),0)," ")</f>
        <v xml:space="preserve"> </v>
      </c>
      <c r="BA140" s="5" t="str">
        <f>IF(Aanbod!D155&gt;"",IF(EXACT(AK140,0),IF(EXACT(Aanbod!D155, "pA"),Aanbod!E155,IF(EXACT(Aanbod!D155, "Gvg-A"),Aanbod!E155,IF(EXACT(Aanbod!D155, "Gvg"),Aanbod!E155,0))),0)," ")</f>
        <v xml:space="preserve"> </v>
      </c>
      <c r="BB140" s="5" t="str">
        <f>IF(Aanbod!D155&gt;"",IF($AZ$203&gt;0,$AY$1/$AZ$203*AZ140,0)," ")</f>
        <v xml:space="preserve"> </v>
      </c>
      <c r="BC140" s="29" t="str">
        <f>IF(Aanbod!D155&gt;"",IF(BA140&gt;0,BB140/BA140," ")," ")</f>
        <v xml:space="preserve"> </v>
      </c>
      <c r="BD140" s="5"/>
      <c r="BE140" s="5"/>
      <c r="BF140" s="5" t="str">
        <f>IF(Aanbod!D155&gt;"",IF(EXACT(AK140,0),IF(EXACT(Aanbod!D155, "pB"),Berekening!B140,IF(EXACT(Aanbod!D155, "Gvg-B"),Berekening!B140,IF(EXACT(Aanbod!D155, "Gvg"),Berekening!B140,0))),0)," ")</f>
        <v xml:space="preserve"> </v>
      </c>
      <c r="BG140" s="5" t="str">
        <f>IF(Aanbod!D155&gt;"",IF(EXACT(AK140,0),IF(EXACT(Aanbod!D155, "pB"),Aanbod!E155,IF(EXACT(Aanbod!D155, "Gvg-B"),Aanbod!E155,IF(EXACT(Aanbod!D155, "Gvg"),Aanbod!E155,0))),0)," ")</f>
        <v xml:space="preserve"> </v>
      </c>
      <c r="BH140" s="9" t="str">
        <f>IF(Aanbod!D155&gt;"",IF($BF$203&gt;0,$BE$1/$BF$203*BF140,0)," ")</f>
        <v xml:space="preserve"> </v>
      </c>
      <c r="BI140" s="10" t="str">
        <f>IF(Aanbod!D155&gt;"",IF(BG140&gt;0,BH140/BG140," ")," ")</f>
        <v xml:space="preserve"> </v>
      </c>
      <c r="BJ140" s="26"/>
      <c r="BK140" s="30"/>
      <c r="BL140" s="31" t="str">
        <f>IF(Aanbod!D155&gt;"",IF(EXACT(AK140,0),IF(EXACT(Aanbod!D155, "pA"),Berekening!B140,IF(EXACT(Aanbod!D155, "Gvg"),Berekening!B140,IF(EXACT(Aanbod!D155, "Gvg-A"),Berekening!B140,IF(EXACT(Aanbod!D155, "Gvg-B"),Berekening!B140,0)))),0)," ")</f>
        <v xml:space="preserve"> </v>
      </c>
      <c r="BM140" s="31" t="str">
        <f>IF(Aanbod!D155&gt;"",IF(EXACT(AK140,0),IF(EXACT(Aanbod!D155, "pA"),Aanbod!E155,IF(EXACT(Aanbod!D155, "Gvg"),Aanbod!E155,IF(EXACT(Aanbod!D155, "Gvg-A"),Aanbod!E155,IF(EXACT(Aanbod!D155, "Gvg-B"),Aanbod!E155,0)))),0)," ")</f>
        <v xml:space="preserve"> </v>
      </c>
      <c r="BN140" s="31" t="str">
        <f>IF(Aanbod!D155&gt;"",IF($BL$203&gt;0,$BK$1/$BL$203*BL140,0)," ")</f>
        <v xml:space="preserve"> </v>
      </c>
      <c r="BO140" s="29" t="str">
        <f>IF(Aanbod!D155&gt;"",IF(BM140&gt;0,BN140/BM140," ")," ")</f>
        <v xml:space="preserve"> </v>
      </c>
      <c r="BQ140" s="26"/>
      <c r="BR140" s="30"/>
      <c r="BS140" s="31" t="str">
        <f>IF(Aanbod!D155&gt;"",IF(EXACT(AK140,0),IF(EXACT(Aanbod!D155, "pB"),Berekening!B140,IF(EXACT(Aanbod!D155, "Gvg"),Berekening!B140,IF(EXACT(Aanbod!D155, "Gvg-A"),Berekening!B140,IF(EXACT(Aanbod!D155, "Gvg-B"),Berekening!B140,0)))),0)," ")</f>
        <v xml:space="preserve"> </v>
      </c>
      <c r="BT140" s="31" t="str">
        <f>IF(Aanbod!D155&gt;"",IF(EXACT(AK140,0),IF(EXACT(Aanbod!D155, "pB"),Aanbod!E155,IF(EXACT(Aanbod!D155, "Gvg"),Aanbod!E155,IF(EXACT(Aanbod!D155, "Gvg-A"),Aanbod!E155,IF(EXACT(Aanbod!D155, "Gvg-B"),Aanbod!E155,0)))),0)," ")</f>
        <v xml:space="preserve"> </v>
      </c>
      <c r="BU140" s="31" t="str">
        <f>IF(Aanbod!D155&gt;"",IF($BS$203&gt;0,$BR$1/$BS$203*BS140,0)," ")</f>
        <v xml:space="preserve"> </v>
      </c>
      <c r="BV140" s="29" t="str">
        <f>IF(Aanbod!D155&gt;"",IF(BT140&gt;0,BU140/BT140," ")," ")</f>
        <v xml:space="preserve"> </v>
      </c>
      <c r="BX140" s="34" t="str">
        <f>IF(Aanbod!D155&gt;"",AI140-AK140+BB140+BH140+BN140+BU140," ")</f>
        <v xml:space="preserve"> </v>
      </c>
      <c r="BY140" s="35" t="str">
        <f>IF(Aanbod!D155&gt;"",IF((BX140-AF140)&gt;0,0,(BX140-AF140))," ")</f>
        <v xml:space="preserve"> </v>
      </c>
      <c r="BZ140" s="35" t="str">
        <f>IF(Aanbod!D155&gt;"",IF((BX140-AF140)&gt;0,(BX140-AF140),0)," ")</f>
        <v xml:space="preserve"> </v>
      </c>
      <c r="CA140" s="35" t="str">
        <f>IF(Aanbod!D155&gt;"",IF(BZ140&gt;0,(Berekening!H140+BB140)/BX140*BZ140,0)," ")</f>
        <v xml:space="preserve"> </v>
      </c>
      <c r="CB140" s="35" t="str">
        <f>IF(Aanbod!D155&gt;"",IF(BZ140&gt;0,(Berekening!N140+BH140)/BX140*BZ140,0)," ")</f>
        <v xml:space="preserve"> </v>
      </c>
      <c r="CC140" s="35" t="str">
        <f>IF(Aanbod!D155&gt;"",IF(BZ140&gt;0,(Berekening!T140+BN140)/BX140*BZ140,0)," ")</f>
        <v xml:space="preserve"> </v>
      </c>
      <c r="CD140" s="33" t="str">
        <f>IF(Aanbod!D155&gt;"",IF(BZ140&gt;0,Berekening!AA140/BX140*BZ140,0)," ")</f>
        <v xml:space="preserve"> </v>
      </c>
      <c r="CE140" s="35"/>
      <c r="CM140" s="36"/>
      <c r="CN140" s="5"/>
      <c r="CO140" s="5" t="str">
        <f>IF(Aanbod!D155&gt;"",IF(EXACT(BZ140,0),IF(EXACT(AK140,0),IF(EXACT(AE140, "pA"),AH140,IF(EXACT(AE140, "Gvg-A"),AH140,IF(EXACT(AE140, "Gvg"),AH140,0))),0),0)," ")</f>
        <v xml:space="preserve"> </v>
      </c>
      <c r="CP140" s="5" t="str">
        <f>IF(Aanbod!D155&gt;"",IF(EXACT(BZ140,0),IF(EXACT(AK140,0),IF(EXACT(AE140, "pA"),AF140,IF(EXACT(AE140, "Gvg-A"),AF140,IF(EXACT(AE140, "Gvg"),AF140,0))),0),0)," ")</f>
        <v xml:space="preserve"> </v>
      </c>
      <c r="CQ140" s="5" t="str">
        <f>IF(Aanbod!D155&gt;"",IF($CO$203&gt;0,$CN$1/$CO$203*CO140,0)," ")</f>
        <v xml:space="preserve"> </v>
      </c>
      <c r="CR140" s="29" t="str">
        <f>IF(Aanbod!D155&gt;"",IF(CP140&gt;0,CQ140/CP140," ")," ")</f>
        <v xml:space="preserve"> </v>
      </c>
      <c r="CS140" s="5"/>
      <c r="CT140" s="5"/>
      <c r="CU140" s="5" t="str">
        <f>IF(Aanbod!D155&gt;"",IF(EXACT(BZ140,0),IF(EXACT(AK140,0),IF(EXACT(AE140, "pB"),AH140,IF(EXACT(AE140, "Gvg-B"),AH140,IF(EXACT(AE140, "Gvg"),AH140,0))),0),0)," ")</f>
        <v xml:space="preserve"> </v>
      </c>
      <c r="CV140" s="5" t="str">
        <f>IF(Aanbod!D155&gt;"",IF(EXACT(BZ140,0),IF(EXACT(AK140,0),IF(EXACT(AE140, "pB"),AF140,IF(EXACT(AE140, "Gvg-B"),AF140,IF(EXACT(AE140, "Gvg"),AF140,0))),0),0)," ")</f>
        <v xml:space="preserve"> </v>
      </c>
      <c r="CW140" s="9" t="str">
        <f>IF(Aanbod!D155&gt;"",IF($CU$203&gt;0,$CT$1/$CU$203*CU140,0)," ")</f>
        <v xml:space="preserve"> </v>
      </c>
      <c r="CX140" s="10" t="str">
        <f>IF(Aanbod!D155&gt;"",IF(CV140&gt;0,CW140/CV140," ")," ")</f>
        <v xml:space="preserve"> </v>
      </c>
      <c r="CY140" s="26"/>
      <c r="CZ140" s="30"/>
      <c r="DA140" s="31" t="str">
        <f>IF(Aanbod!D155&gt;"",IF(EXACT(BZ140,0),IF(EXACT(AK140,0),IF(EXACT(AE140, "pA"),AH140,IF(EXACT(AE140, "Gvg"),AH140,IF(EXACT(AE140, "Gvg-A"),AH140,IF(EXACT(AE140, "Gvg-B"),AH140,0)))),0),0)," ")</f>
        <v xml:space="preserve"> </v>
      </c>
      <c r="DB140" s="31" t="str">
        <f>IF(Aanbod!D155&gt;"",IF(EXACT(BZ140,0),IF(EXACT(AK140,0),IF(EXACT(AE140, "pA"),AF140,IF(EXACT(AE140, "Gvg"),AF140,IF(EXACT(AE140, "Gvg-A"),AF140,IF(EXACT(AE140, "Gvg-B"),AF140,0)))),0),0)," ")</f>
        <v xml:space="preserve"> </v>
      </c>
      <c r="DC140" s="31" t="str">
        <f>IF(Aanbod!D155&gt;"",IF($DA$203&gt;0,$CZ$1/$DA$203*DA140,0)," ")</f>
        <v xml:space="preserve"> </v>
      </c>
      <c r="DD140" s="29" t="str">
        <f>IF(Aanbod!D155&gt;"",IF(DB140&gt;0,DC140/DB140," ")," ")</f>
        <v xml:space="preserve"> </v>
      </c>
      <c r="DF140" s="26"/>
      <c r="DG140" s="30"/>
      <c r="DH140" s="31" t="str">
        <f>IF(Aanbod!D155&gt;"",IF(EXACT(BZ140,0),IF(EXACT(AK140,0),IF(EXACT(AE140, "pB"),AH140,IF(EXACT(AE140, "Gvg"),AH140,IF(EXACT(AE140, "Gvg-A"),AH140,IF(EXACT(AE140, "Gvg-B"),AH140,0)))),0),0)," ")</f>
        <v xml:space="preserve"> </v>
      </c>
      <c r="DI140" s="31" t="str">
        <f>IF(Aanbod!D155&gt;"",IF(EXACT(BZ140,0),IF(EXACT(AK140,0),IF(EXACT(AE140, "pB"),AF140,IF(EXACT(AE140, "Gvg"),AF140,IF(EXACT(AE140, "Gvg-A"),AF140,IF(EXACT(AE140, "Gvg-B"),AF140,0)))),0),0)," ")</f>
        <v xml:space="preserve"> </v>
      </c>
      <c r="DJ140" s="31" t="str">
        <f>IF(Aanbod!D155&gt;"",IF($DH$203&gt;0,$DG$1/$DH$203*DH140,0)," ")</f>
        <v xml:space="preserve"> </v>
      </c>
      <c r="DK140" s="29" t="str">
        <f>IF(Aanbod!D155&gt;"",IF(DI140&gt;0,DJ140/DI140," ")," ")</f>
        <v xml:space="preserve"> </v>
      </c>
      <c r="DM140" s="37" t="str">
        <f>IF(Aanbod!D155&gt;"",BX140-BZ140+CQ140+CW140+DC140+DJ140," ")</f>
        <v xml:space="preserve"> </v>
      </c>
      <c r="DN140" s="35" t="str">
        <f>IF(Aanbod!D155&gt;"",IF((DM140-AF140)&gt;0,(DM140-AF140),0)," ")</f>
        <v xml:space="preserve"> </v>
      </c>
      <c r="DO140" s="35" t="str">
        <f>IF(Aanbod!D155&gt;"",IF(DN140&gt;0,(Berekening!H140+BB140+CQ140)/DM140*DN140,0)," ")</f>
        <v xml:space="preserve"> </v>
      </c>
      <c r="DP140" s="35" t="str">
        <f>IF(Aanbod!D155&gt;"",IF(DN140&gt;0,(Berekening!N140+BH140+CW140)/DM140*DN140,0)," ")</f>
        <v xml:space="preserve"> </v>
      </c>
      <c r="DQ140" s="35" t="str">
        <f>IF(Aanbod!D155&gt;"",IF(DN140&gt;0,(Berekening!T140+BN140+DC140)/DM140*DN140,0)," ")</f>
        <v xml:space="preserve"> </v>
      </c>
      <c r="DR140" s="33" t="str">
        <f>IF(Aanbod!D155&gt;"",IF(DN140&gt;0,(Berekening!AA140+BU140+DJ140)/DM140*DN140,0)," ")</f>
        <v xml:space="preserve"> </v>
      </c>
      <c r="DS140" s="35"/>
      <c r="DT140" s="38" t="str">
        <f>IF(Aanbod!D155&gt;"",ROUND((DM140-DN140),2)," ")</f>
        <v xml:space="preserve"> </v>
      </c>
      <c r="DU140" s="38" t="str">
        <f>IF(Aanbod!D155&gt;"",IF(DT140=C140,0.01,DT140),"")</f>
        <v/>
      </c>
      <c r="DV140" s="39" t="str">
        <f>IF(Aanbod!D155&gt;"",RANK(DU140,$DU$2:$DU$201) + COUNTIF($DU$2:DU140,DU140) -1," ")</f>
        <v xml:space="preserve"> </v>
      </c>
      <c r="DW140" s="35" t="str">
        <f>IF(Aanbod!D155&gt;"",IF($DV$203&lt;0,IF(DV140&lt;=ABS($DV$203),0.01,0),IF(DV140&lt;=ABS($DV$203),-0.01,0))," ")</f>
        <v xml:space="preserve"> </v>
      </c>
      <c r="DX140" s="35"/>
      <c r="DY140" s="28" t="str">
        <f>IF(Aanbod!D155&gt;"",DT140+DW140," ")</f>
        <v xml:space="preserve"> </v>
      </c>
    </row>
    <row r="141" spans="1:129" x14ac:dyDescent="0.25">
      <c r="A141" s="26" t="str">
        <f>Aanbod!A156</f>
        <v/>
      </c>
      <c r="B141" s="27" t="str">
        <f>IF(Aanbod!D156&gt;"",IF(EXACT(Aanbod!F156, "Preferent"),Aanbod!E156*2,IF(EXACT(Aanbod!F156, "Concurrent"),Aanbod!E156,0))," ")</f>
        <v xml:space="preserve"> </v>
      </c>
      <c r="C141" s="28" t="str">
        <f>IF(Aanbod!E156&gt;0,Aanbod!E156," ")</f>
        <v xml:space="preserve"> </v>
      </c>
      <c r="D141" s="5"/>
      <c r="E141" s="5"/>
      <c r="F141" s="5" t="str">
        <f>IF(Aanbod!D156&gt;"",IF(EXACT(Aanbod!D156, "pA"),Berekening!B141,IF(EXACT(Aanbod!D156, "Gvg-A"),Berekening!B141,IF(EXACT(Aanbod!D156, "Gvg"),Berekening!B141,0)))," ")</f>
        <v xml:space="preserve"> </v>
      </c>
      <c r="G141" s="5" t="str">
        <f>IF(Aanbod!D156&gt;"",IF(EXACT(Aanbod!D156, "pA"),Aanbod!E156,IF(EXACT(Aanbod!D156, "Gvg-A"),Aanbod!E156,IF(EXACT(Aanbod!D156, "Gvg"),Aanbod!E156,0)))," ")</f>
        <v xml:space="preserve"> </v>
      </c>
      <c r="H141" s="5" t="str">
        <f>IF(Aanbod!D156&gt;"",IF($F$203&gt;0,$E$1/$F$203*F141,0)," ")</f>
        <v xml:space="preserve"> </v>
      </c>
      <c r="I141" s="29" t="str">
        <f>IF(Aanbod!D156&gt;"",IF(G141&gt;0,H141/G141," ")," ")</f>
        <v xml:space="preserve"> </v>
      </c>
      <c r="J141" s="5"/>
      <c r="K141" s="5"/>
      <c r="L141" s="5" t="str">
        <f>IF(Aanbod!D156&gt;"",IF(EXACT(Aanbod!D156, "pB"),Berekening!B141,IF(EXACT(Aanbod!D156, "Gvg-B"),Berekening!B141,IF(EXACT(Aanbod!D156, "Gvg"),Berekening!B141,0)))," ")</f>
        <v xml:space="preserve"> </v>
      </c>
      <c r="M141" s="5" t="str">
        <f>IF(Aanbod!D156&gt;"",IF(EXACT(Aanbod!D156, "pB"),Aanbod!E156,IF(EXACT(Aanbod!D156, "Gvg-B"),Aanbod!E156,IF(EXACT(Aanbod!D156, "Gvg"),Aanbod!E156,0)))," ")</f>
        <v xml:space="preserve"> </v>
      </c>
      <c r="N141" s="9" t="str">
        <f>IF(Aanbod!D156&gt;"",IF($L$203&gt;0,$K$1/$L$203*L141,0)," ")</f>
        <v xml:space="preserve"> </v>
      </c>
      <c r="O141" s="10" t="str">
        <f>IF(Aanbod!D156&gt;"",IF(M141&gt;0,N141/M141," ")," ")</f>
        <v xml:space="preserve"> </v>
      </c>
      <c r="P141" s="26"/>
      <c r="Q141" s="30"/>
      <c r="R141" s="31" t="str">
        <f>IF(Aanbod!D156&gt;"",IF(EXACT(Aanbod!D156, "pA"),Berekening!B141,IF(EXACT(Aanbod!D156, "Gvg"),Berekening!B141,IF(EXACT(Aanbod!D156, "Gvg-A"),Berekening!B141,IF(EXACT(Aanbod!D156, "Gvg-B"),Berekening!B141,0))))," ")</f>
        <v xml:space="preserve"> </v>
      </c>
      <c r="S141" s="31" t="str">
        <f>IF(Aanbod!D156&gt;"",IF(EXACT(Aanbod!D156, "pA"),Aanbod!E156,IF(EXACT(Aanbod!D156, "Gvg"),Aanbod!E156,IF(EXACT(Aanbod!D156, "Gvg-A"),Aanbod!E156,IF(EXACT(Aanbod!D156, "Gvg-B"),Aanbod!E156,0))))," ")</f>
        <v xml:space="preserve"> </v>
      </c>
      <c r="T141" s="31" t="str">
        <f>IF(Aanbod!D156&gt;"",IF($R$203&gt;0,$Q$1/$R$203*R141,0)," ")</f>
        <v xml:space="preserve"> </v>
      </c>
      <c r="U141" s="29" t="str">
        <f>IF(Aanbod!D156&gt;"",IF(S141&gt;0,T141/S141," ")," ")</f>
        <v xml:space="preserve"> </v>
      </c>
      <c r="W141" s="26"/>
      <c r="X141" s="30"/>
      <c r="Y141" s="31" t="str">
        <f>IF(Aanbod!D156&gt;"",IF(EXACT(Aanbod!D156, "pB"),Berekening!B141,IF(EXACT(Aanbod!D156, "Gvg"),Berekening!B141,IF(EXACT(Aanbod!D156, "Gvg-A"),Berekening!B141,IF(EXACT(Aanbod!D156, "Gvg-B"),Berekening!B141,0))))," ")</f>
        <v xml:space="preserve"> </v>
      </c>
      <c r="Z141" s="31" t="str">
        <f>IF(Aanbod!D156&gt;"",IF(EXACT(Aanbod!D156, "pB"),Aanbod!E156,IF(EXACT(Aanbod!D156, "Gvg"),Aanbod!E156,IF(EXACT(Aanbod!D156, "Gvg-A"),Aanbod!E156,IF(EXACT(Aanbod!D156, "Gvg-B"),Aanbod!E156,0))))," ")</f>
        <v xml:space="preserve"> </v>
      </c>
      <c r="AA141" s="31" t="str">
        <f>IF(Aanbod!D156&gt;"",IF($Y$203&gt;0,$X$1/$Y$203*Y141,0)," ")</f>
        <v xml:space="preserve"> </v>
      </c>
      <c r="AB141" s="29" t="str">
        <f>IF(Aanbod!D156&gt;"",IF(Z141&gt;0,AA141/Z141," ")," ")</f>
        <v xml:space="preserve"> </v>
      </c>
      <c r="AC141" s="32"/>
      <c r="AD141" s="26" t="str">
        <f>IF(Aanbod!D156&gt;"",ROW(AE141)-1," ")</f>
        <v xml:space="preserve"> </v>
      </c>
      <c r="AE141" t="str">
        <f>IF(Aanbod!D156&gt;"",Aanbod!D156," ")</f>
        <v xml:space="preserve"> </v>
      </c>
      <c r="AF141" s="9" t="str">
        <f>IF(Aanbod!D156&gt;"",Aanbod!E156," ")</f>
        <v xml:space="preserve"> </v>
      </c>
      <c r="AG141" t="str">
        <f>IF(Aanbod!D156&gt;"",Aanbod!F156," ")</f>
        <v xml:space="preserve"> </v>
      </c>
      <c r="AH141" s="33" t="str">
        <f>IF(Aanbod!D156&gt;"",Berekening!B141," ")</f>
        <v xml:space="preserve"> </v>
      </c>
      <c r="AI141" s="34" t="str">
        <f>IF(Aanbod!D156&gt;"",Berekening!H141+Berekening!N141+Berekening!T141+Berekening!AA141," ")</f>
        <v xml:space="preserve"> </v>
      </c>
      <c r="AJ141" s="35" t="str">
        <f>IF(Aanbod!D156&gt;"",IF((AI141-AF141)&gt;0,0,(AI141-AF141))," ")</f>
        <v xml:space="preserve"> </v>
      </c>
      <c r="AK141" s="35" t="str">
        <f>IF(Aanbod!D156&gt;"",IF((AI141-AF141)&gt;0,(AI141-AF141),0)," ")</f>
        <v xml:space="preserve"> </v>
      </c>
      <c r="AL141" s="35" t="str">
        <f>IF(Aanbod!D156&gt;"",IF(AK141&gt;0,Berekening!H141/AI141*AK141,0)," ")</f>
        <v xml:space="preserve"> </v>
      </c>
      <c r="AM141" s="35" t="str">
        <f>IF(Aanbod!D156&gt;"",IF(AK141&gt;0,Berekening!N141/AI141*AK141,0)," ")</f>
        <v xml:space="preserve"> </v>
      </c>
      <c r="AN141" s="35" t="str">
        <f>IF(Aanbod!D156&gt;"",IF(AK141&gt;0,Berekening!T141/AI141*AK141,0)," ")</f>
        <v xml:space="preserve"> </v>
      </c>
      <c r="AO141" s="33" t="str">
        <f>IF(Aanbod!D156&gt;"",IF(AK141&gt;0,Berekening!AA141/AI141*AK141,0)," ")</f>
        <v xml:space="preserve"> </v>
      </c>
      <c r="AX141" s="36"/>
      <c r="AY141" s="5"/>
      <c r="AZ141" s="5" t="str">
        <f>IF(Aanbod!D156&gt;"",IF(EXACT(AK141,0),IF(EXACT(Aanbod!D156, "pA"),Berekening!B141,IF(EXACT(Aanbod!D156, "Gvg-A"),Berekening!B141,IF(EXACT(Aanbod!D156, "Gvg"),Berekening!B141,0))),0)," ")</f>
        <v xml:space="preserve"> </v>
      </c>
      <c r="BA141" s="5" t="str">
        <f>IF(Aanbod!D156&gt;"",IF(EXACT(AK141,0),IF(EXACT(Aanbod!D156, "pA"),Aanbod!E156,IF(EXACT(Aanbod!D156, "Gvg-A"),Aanbod!E156,IF(EXACT(Aanbod!D156, "Gvg"),Aanbod!E156,0))),0)," ")</f>
        <v xml:space="preserve"> </v>
      </c>
      <c r="BB141" s="5" t="str">
        <f>IF(Aanbod!D156&gt;"",IF($AZ$203&gt;0,$AY$1/$AZ$203*AZ141,0)," ")</f>
        <v xml:space="preserve"> </v>
      </c>
      <c r="BC141" s="29" t="str">
        <f>IF(Aanbod!D156&gt;"",IF(BA141&gt;0,BB141/BA141," ")," ")</f>
        <v xml:space="preserve"> </v>
      </c>
      <c r="BD141" s="5"/>
      <c r="BE141" s="5"/>
      <c r="BF141" s="5" t="str">
        <f>IF(Aanbod!D156&gt;"",IF(EXACT(AK141,0),IF(EXACT(Aanbod!D156, "pB"),Berekening!B141,IF(EXACT(Aanbod!D156, "Gvg-B"),Berekening!B141,IF(EXACT(Aanbod!D156, "Gvg"),Berekening!B141,0))),0)," ")</f>
        <v xml:space="preserve"> </v>
      </c>
      <c r="BG141" s="5" t="str">
        <f>IF(Aanbod!D156&gt;"",IF(EXACT(AK141,0),IF(EXACT(Aanbod!D156, "pB"),Aanbod!E156,IF(EXACT(Aanbod!D156, "Gvg-B"),Aanbod!E156,IF(EXACT(Aanbod!D156, "Gvg"),Aanbod!E156,0))),0)," ")</f>
        <v xml:space="preserve"> </v>
      </c>
      <c r="BH141" s="9" t="str">
        <f>IF(Aanbod!D156&gt;"",IF($BF$203&gt;0,$BE$1/$BF$203*BF141,0)," ")</f>
        <v xml:space="preserve"> </v>
      </c>
      <c r="BI141" s="10" t="str">
        <f>IF(Aanbod!D156&gt;"",IF(BG141&gt;0,BH141/BG141," ")," ")</f>
        <v xml:space="preserve"> </v>
      </c>
      <c r="BJ141" s="26"/>
      <c r="BK141" s="30"/>
      <c r="BL141" s="31" t="str">
        <f>IF(Aanbod!D156&gt;"",IF(EXACT(AK141,0),IF(EXACT(Aanbod!D156, "pA"),Berekening!B141,IF(EXACT(Aanbod!D156, "Gvg"),Berekening!B141,IF(EXACT(Aanbod!D156, "Gvg-A"),Berekening!B141,IF(EXACT(Aanbod!D156, "Gvg-B"),Berekening!B141,0)))),0)," ")</f>
        <v xml:space="preserve"> </v>
      </c>
      <c r="BM141" s="31" t="str">
        <f>IF(Aanbod!D156&gt;"",IF(EXACT(AK141,0),IF(EXACT(Aanbod!D156, "pA"),Aanbod!E156,IF(EXACT(Aanbod!D156, "Gvg"),Aanbod!E156,IF(EXACT(Aanbod!D156, "Gvg-A"),Aanbod!E156,IF(EXACT(Aanbod!D156, "Gvg-B"),Aanbod!E156,0)))),0)," ")</f>
        <v xml:space="preserve"> </v>
      </c>
      <c r="BN141" s="31" t="str">
        <f>IF(Aanbod!D156&gt;"",IF($BL$203&gt;0,$BK$1/$BL$203*BL141,0)," ")</f>
        <v xml:space="preserve"> </v>
      </c>
      <c r="BO141" s="29" t="str">
        <f>IF(Aanbod!D156&gt;"",IF(BM141&gt;0,BN141/BM141," ")," ")</f>
        <v xml:space="preserve"> </v>
      </c>
      <c r="BQ141" s="26"/>
      <c r="BR141" s="30"/>
      <c r="BS141" s="31" t="str">
        <f>IF(Aanbod!D156&gt;"",IF(EXACT(AK141,0),IF(EXACT(Aanbod!D156, "pB"),Berekening!B141,IF(EXACT(Aanbod!D156, "Gvg"),Berekening!B141,IF(EXACT(Aanbod!D156, "Gvg-A"),Berekening!B141,IF(EXACT(Aanbod!D156, "Gvg-B"),Berekening!B141,0)))),0)," ")</f>
        <v xml:space="preserve"> </v>
      </c>
      <c r="BT141" s="31" t="str">
        <f>IF(Aanbod!D156&gt;"",IF(EXACT(AK141,0),IF(EXACT(Aanbod!D156, "pB"),Aanbod!E156,IF(EXACT(Aanbod!D156, "Gvg"),Aanbod!E156,IF(EXACT(Aanbod!D156, "Gvg-A"),Aanbod!E156,IF(EXACT(Aanbod!D156, "Gvg-B"),Aanbod!E156,0)))),0)," ")</f>
        <v xml:space="preserve"> </v>
      </c>
      <c r="BU141" s="31" t="str">
        <f>IF(Aanbod!D156&gt;"",IF($BS$203&gt;0,$BR$1/$BS$203*BS141,0)," ")</f>
        <v xml:space="preserve"> </v>
      </c>
      <c r="BV141" s="29" t="str">
        <f>IF(Aanbod!D156&gt;"",IF(BT141&gt;0,BU141/BT141," ")," ")</f>
        <v xml:space="preserve"> </v>
      </c>
      <c r="BX141" s="34" t="str">
        <f>IF(Aanbod!D156&gt;"",AI141-AK141+BB141+BH141+BN141+BU141," ")</f>
        <v xml:space="preserve"> </v>
      </c>
      <c r="BY141" s="35" t="str">
        <f>IF(Aanbod!D156&gt;"",IF((BX141-AF141)&gt;0,0,(BX141-AF141))," ")</f>
        <v xml:space="preserve"> </v>
      </c>
      <c r="BZ141" s="35" t="str">
        <f>IF(Aanbod!D156&gt;"",IF((BX141-AF141)&gt;0,(BX141-AF141),0)," ")</f>
        <v xml:space="preserve"> </v>
      </c>
      <c r="CA141" s="35" t="str">
        <f>IF(Aanbod!D156&gt;"",IF(BZ141&gt;0,(Berekening!H141+BB141)/BX141*BZ141,0)," ")</f>
        <v xml:space="preserve"> </v>
      </c>
      <c r="CB141" s="35" t="str">
        <f>IF(Aanbod!D156&gt;"",IF(BZ141&gt;0,(Berekening!N141+BH141)/BX141*BZ141,0)," ")</f>
        <v xml:space="preserve"> </v>
      </c>
      <c r="CC141" s="35" t="str">
        <f>IF(Aanbod!D156&gt;"",IF(BZ141&gt;0,(Berekening!T141+BN141)/BX141*BZ141,0)," ")</f>
        <v xml:space="preserve"> </v>
      </c>
      <c r="CD141" s="33" t="str">
        <f>IF(Aanbod!D156&gt;"",IF(BZ141&gt;0,Berekening!AA141/BX141*BZ141,0)," ")</f>
        <v xml:space="preserve"> </v>
      </c>
      <c r="CE141" s="35"/>
      <c r="CM141" s="36"/>
      <c r="CN141" s="5"/>
      <c r="CO141" s="5" t="str">
        <f>IF(Aanbod!D156&gt;"",IF(EXACT(BZ141,0),IF(EXACT(AK141,0),IF(EXACT(AE141, "pA"),AH141,IF(EXACT(AE141, "Gvg-A"),AH141,IF(EXACT(AE141, "Gvg"),AH141,0))),0),0)," ")</f>
        <v xml:space="preserve"> </v>
      </c>
      <c r="CP141" s="5" t="str">
        <f>IF(Aanbod!D156&gt;"",IF(EXACT(BZ141,0),IF(EXACT(AK141,0),IF(EXACT(AE141, "pA"),AF141,IF(EXACT(AE141, "Gvg-A"),AF141,IF(EXACT(AE141, "Gvg"),AF141,0))),0),0)," ")</f>
        <v xml:space="preserve"> </v>
      </c>
      <c r="CQ141" s="5" t="str">
        <f>IF(Aanbod!D156&gt;"",IF($CO$203&gt;0,$CN$1/$CO$203*CO141,0)," ")</f>
        <v xml:space="preserve"> </v>
      </c>
      <c r="CR141" s="29" t="str">
        <f>IF(Aanbod!D156&gt;"",IF(CP141&gt;0,CQ141/CP141," ")," ")</f>
        <v xml:space="preserve"> </v>
      </c>
      <c r="CS141" s="5"/>
      <c r="CT141" s="5"/>
      <c r="CU141" s="5" t="str">
        <f>IF(Aanbod!D156&gt;"",IF(EXACT(BZ141,0),IF(EXACT(AK141,0),IF(EXACT(AE141, "pB"),AH141,IF(EXACT(AE141, "Gvg-B"),AH141,IF(EXACT(AE141, "Gvg"),AH141,0))),0),0)," ")</f>
        <v xml:space="preserve"> </v>
      </c>
      <c r="CV141" s="5" t="str">
        <f>IF(Aanbod!D156&gt;"",IF(EXACT(BZ141,0),IF(EXACT(AK141,0),IF(EXACT(AE141, "pB"),AF141,IF(EXACT(AE141, "Gvg-B"),AF141,IF(EXACT(AE141, "Gvg"),AF141,0))),0),0)," ")</f>
        <v xml:space="preserve"> </v>
      </c>
      <c r="CW141" s="9" t="str">
        <f>IF(Aanbod!D156&gt;"",IF($CU$203&gt;0,$CT$1/$CU$203*CU141,0)," ")</f>
        <v xml:space="preserve"> </v>
      </c>
      <c r="CX141" s="10" t="str">
        <f>IF(Aanbod!D156&gt;"",IF(CV141&gt;0,CW141/CV141," ")," ")</f>
        <v xml:space="preserve"> </v>
      </c>
      <c r="CY141" s="26"/>
      <c r="CZ141" s="30"/>
      <c r="DA141" s="31" t="str">
        <f>IF(Aanbod!D156&gt;"",IF(EXACT(BZ141,0),IF(EXACT(AK141,0),IF(EXACT(AE141, "pA"),AH141,IF(EXACT(AE141, "Gvg"),AH141,IF(EXACT(AE141, "Gvg-A"),AH141,IF(EXACT(AE141, "Gvg-B"),AH141,0)))),0),0)," ")</f>
        <v xml:space="preserve"> </v>
      </c>
      <c r="DB141" s="31" t="str">
        <f>IF(Aanbod!D156&gt;"",IF(EXACT(BZ141,0),IF(EXACT(AK141,0),IF(EXACT(AE141, "pA"),AF141,IF(EXACT(AE141, "Gvg"),AF141,IF(EXACT(AE141, "Gvg-A"),AF141,IF(EXACT(AE141, "Gvg-B"),AF141,0)))),0),0)," ")</f>
        <v xml:space="preserve"> </v>
      </c>
      <c r="DC141" s="31" t="str">
        <f>IF(Aanbod!D156&gt;"",IF($DA$203&gt;0,$CZ$1/$DA$203*DA141,0)," ")</f>
        <v xml:space="preserve"> </v>
      </c>
      <c r="DD141" s="29" t="str">
        <f>IF(Aanbod!D156&gt;"",IF(DB141&gt;0,DC141/DB141," ")," ")</f>
        <v xml:space="preserve"> </v>
      </c>
      <c r="DF141" s="26"/>
      <c r="DG141" s="30"/>
      <c r="DH141" s="31" t="str">
        <f>IF(Aanbod!D156&gt;"",IF(EXACT(BZ141,0),IF(EXACT(AK141,0),IF(EXACT(AE141, "pB"),AH141,IF(EXACT(AE141, "Gvg"),AH141,IF(EXACT(AE141, "Gvg-A"),AH141,IF(EXACT(AE141, "Gvg-B"),AH141,0)))),0),0)," ")</f>
        <v xml:space="preserve"> </v>
      </c>
      <c r="DI141" s="31" t="str">
        <f>IF(Aanbod!D156&gt;"",IF(EXACT(BZ141,0),IF(EXACT(AK141,0),IF(EXACT(AE141, "pB"),AF141,IF(EXACT(AE141, "Gvg"),AF141,IF(EXACT(AE141, "Gvg-A"),AF141,IF(EXACT(AE141, "Gvg-B"),AF141,0)))),0),0)," ")</f>
        <v xml:space="preserve"> </v>
      </c>
      <c r="DJ141" s="31" t="str">
        <f>IF(Aanbod!D156&gt;"",IF($DH$203&gt;0,$DG$1/$DH$203*DH141,0)," ")</f>
        <v xml:space="preserve"> </v>
      </c>
      <c r="DK141" s="29" t="str">
        <f>IF(Aanbod!D156&gt;"",IF(DI141&gt;0,DJ141/DI141," ")," ")</f>
        <v xml:space="preserve"> </v>
      </c>
      <c r="DM141" s="37" t="str">
        <f>IF(Aanbod!D156&gt;"",BX141-BZ141+CQ141+CW141+DC141+DJ141," ")</f>
        <v xml:space="preserve"> </v>
      </c>
      <c r="DN141" s="35" t="str">
        <f>IF(Aanbod!D156&gt;"",IF((DM141-AF141)&gt;0,(DM141-AF141),0)," ")</f>
        <v xml:space="preserve"> </v>
      </c>
      <c r="DO141" s="35" t="str">
        <f>IF(Aanbod!D156&gt;"",IF(DN141&gt;0,(Berekening!H141+BB141+CQ141)/DM141*DN141,0)," ")</f>
        <v xml:space="preserve"> </v>
      </c>
      <c r="DP141" s="35" t="str">
        <f>IF(Aanbod!D156&gt;"",IF(DN141&gt;0,(Berekening!N141+BH141+CW141)/DM141*DN141,0)," ")</f>
        <v xml:space="preserve"> </v>
      </c>
      <c r="DQ141" s="35" t="str">
        <f>IF(Aanbod!D156&gt;"",IF(DN141&gt;0,(Berekening!T141+BN141+DC141)/DM141*DN141,0)," ")</f>
        <v xml:space="preserve"> </v>
      </c>
      <c r="DR141" s="33" t="str">
        <f>IF(Aanbod!D156&gt;"",IF(DN141&gt;0,(Berekening!AA141+BU141+DJ141)/DM141*DN141,0)," ")</f>
        <v xml:space="preserve"> </v>
      </c>
      <c r="DS141" s="35"/>
      <c r="DT141" s="38" t="str">
        <f>IF(Aanbod!D156&gt;"",ROUND((DM141-DN141),2)," ")</f>
        <v xml:space="preserve"> </v>
      </c>
      <c r="DU141" s="38" t="str">
        <f>IF(Aanbod!D156&gt;"",IF(DT141=C141,0.01,DT141),"")</f>
        <v/>
      </c>
      <c r="DV141" s="39" t="str">
        <f>IF(Aanbod!D156&gt;"",RANK(DU141,$DU$2:$DU$201) + COUNTIF($DU$2:DU141,DU141) -1," ")</f>
        <v xml:space="preserve"> </v>
      </c>
      <c r="DW141" s="35" t="str">
        <f>IF(Aanbod!D156&gt;"",IF($DV$203&lt;0,IF(DV141&lt;=ABS($DV$203),0.01,0),IF(DV141&lt;=ABS($DV$203),-0.01,0))," ")</f>
        <v xml:space="preserve"> </v>
      </c>
      <c r="DX141" s="35"/>
      <c r="DY141" s="28" t="str">
        <f>IF(Aanbod!D156&gt;"",DT141+DW141," ")</f>
        <v xml:space="preserve"> </v>
      </c>
    </row>
    <row r="142" spans="1:129" x14ac:dyDescent="0.25">
      <c r="A142" s="26" t="str">
        <f>Aanbod!A157</f>
        <v/>
      </c>
      <c r="B142" s="27" t="str">
        <f>IF(Aanbod!D157&gt;"",IF(EXACT(Aanbod!F157, "Preferent"),Aanbod!E157*2,IF(EXACT(Aanbod!F157, "Concurrent"),Aanbod!E157,0))," ")</f>
        <v xml:space="preserve"> </v>
      </c>
      <c r="C142" s="28" t="str">
        <f>IF(Aanbod!E157&gt;0,Aanbod!E157," ")</f>
        <v xml:space="preserve"> </v>
      </c>
      <c r="D142" s="5"/>
      <c r="E142" s="5"/>
      <c r="F142" s="5" t="str">
        <f>IF(Aanbod!D157&gt;"",IF(EXACT(Aanbod!D157, "pA"),Berekening!B142,IF(EXACT(Aanbod!D157, "Gvg-A"),Berekening!B142,IF(EXACT(Aanbod!D157, "Gvg"),Berekening!B142,0)))," ")</f>
        <v xml:space="preserve"> </v>
      </c>
      <c r="G142" s="5" t="str">
        <f>IF(Aanbod!D157&gt;"",IF(EXACT(Aanbod!D157, "pA"),Aanbod!E157,IF(EXACT(Aanbod!D157, "Gvg-A"),Aanbod!E157,IF(EXACT(Aanbod!D157, "Gvg"),Aanbod!E157,0)))," ")</f>
        <v xml:space="preserve"> </v>
      </c>
      <c r="H142" s="5" t="str">
        <f>IF(Aanbod!D157&gt;"",IF($F$203&gt;0,$E$1/$F$203*F142,0)," ")</f>
        <v xml:space="preserve"> </v>
      </c>
      <c r="I142" s="29" t="str">
        <f>IF(Aanbod!D157&gt;"",IF(G142&gt;0,H142/G142," ")," ")</f>
        <v xml:space="preserve"> </v>
      </c>
      <c r="J142" s="5"/>
      <c r="K142" s="5"/>
      <c r="L142" s="5" t="str">
        <f>IF(Aanbod!D157&gt;"",IF(EXACT(Aanbod!D157, "pB"),Berekening!B142,IF(EXACT(Aanbod!D157, "Gvg-B"),Berekening!B142,IF(EXACT(Aanbod!D157, "Gvg"),Berekening!B142,0)))," ")</f>
        <v xml:space="preserve"> </v>
      </c>
      <c r="M142" s="5" t="str">
        <f>IF(Aanbod!D157&gt;"",IF(EXACT(Aanbod!D157, "pB"),Aanbod!E157,IF(EXACT(Aanbod!D157, "Gvg-B"),Aanbod!E157,IF(EXACT(Aanbod!D157, "Gvg"),Aanbod!E157,0)))," ")</f>
        <v xml:space="preserve"> </v>
      </c>
      <c r="N142" s="9" t="str">
        <f>IF(Aanbod!D157&gt;"",IF($L$203&gt;0,$K$1/$L$203*L142,0)," ")</f>
        <v xml:space="preserve"> </v>
      </c>
      <c r="O142" s="10" t="str">
        <f>IF(Aanbod!D157&gt;"",IF(M142&gt;0,N142/M142," ")," ")</f>
        <v xml:space="preserve"> </v>
      </c>
      <c r="P142" s="26"/>
      <c r="Q142" s="30"/>
      <c r="R142" s="31" t="str">
        <f>IF(Aanbod!D157&gt;"",IF(EXACT(Aanbod!D157, "pA"),Berekening!B142,IF(EXACT(Aanbod!D157, "Gvg"),Berekening!B142,IF(EXACT(Aanbod!D157, "Gvg-A"),Berekening!B142,IF(EXACT(Aanbod!D157, "Gvg-B"),Berekening!B142,0))))," ")</f>
        <v xml:space="preserve"> </v>
      </c>
      <c r="S142" s="31" t="str">
        <f>IF(Aanbod!D157&gt;"",IF(EXACT(Aanbod!D157, "pA"),Aanbod!E157,IF(EXACT(Aanbod!D157, "Gvg"),Aanbod!E157,IF(EXACT(Aanbod!D157, "Gvg-A"),Aanbod!E157,IF(EXACT(Aanbod!D157, "Gvg-B"),Aanbod!E157,0))))," ")</f>
        <v xml:space="preserve"> </v>
      </c>
      <c r="T142" s="31" t="str">
        <f>IF(Aanbod!D157&gt;"",IF($R$203&gt;0,$Q$1/$R$203*R142,0)," ")</f>
        <v xml:space="preserve"> </v>
      </c>
      <c r="U142" s="29" t="str">
        <f>IF(Aanbod!D157&gt;"",IF(S142&gt;0,T142/S142," ")," ")</f>
        <v xml:space="preserve"> </v>
      </c>
      <c r="W142" s="26"/>
      <c r="X142" s="30"/>
      <c r="Y142" s="31" t="str">
        <f>IF(Aanbod!D157&gt;"",IF(EXACT(Aanbod!D157, "pB"),Berekening!B142,IF(EXACT(Aanbod!D157, "Gvg"),Berekening!B142,IF(EXACT(Aanbod!D157, "Gvg-A"),Berekening!B142,IF(EXACT(Aanbod!D157, "Gvg-B"),Berekening!B142,0))))," ")</f>
        <v xml:space="preserve"> </v>
      </c>
      <c r="Z142" s="31" t="str">
        <f>IF(Aanbod!D157&gt;"",IF(EXACT(Aanbod!D157, "pB"),Aanbod!E157,IF(EXACT(Aanbod!D157, "Gvg"),Aanbod!E157,IF(EXACT(Aanbod!D157, "Gvg-A"),Aanbod!E157,IF(EXACT(Aanbod!D157, "Gvg-B"),Aanbod!E157,0))))," ")</f>
        <v xml:space="preserve"> </v>
      </c>
      <c r="AA142" s="31" t="str">
        <f>IF(Aanbod!D157&gt;"",IF($Y$203&gt;0,$X$1/$Y$203*Y142,0)," ")</f>
        <v xml:space="preserve"> </v>
      </c>
      <c r="AB142" s="29" t="str">
        <f>IF(Aanbod!D157&gt;"",IF(Z142&gt;0,AA142/Z142," ")," ")</f>
        <v xml:space="preserve"> </v>
      </c>
      <c r="AC142" s="32"/>
      <c r="AD142" s="26" t="str">
        <f>IF(Aanbod!D157&gt;"",ROW(AE142)-1," ")</f>
        <v xml:space="preserve"> </v>
      </c>
      <c r="AE142" t="str">
        <f>IF(Aanbod!D157&gt;"",Aanbod!D157," ")</f>
        <v xml:space="preserve"> </v>
      </c>
      <c r="AF142" s="9" t="str">
        <f>IF(Aanbod!D157&gt;"",Aanbod!E157," ")</f>
        <v xml:space="preserve"> </v>
      </c>
      <c r="AG142" t="str">
        <f>IF(Aanbod!D157&gt;"",Aanbod!F157," ")</f>
        <v xml:space="preserve"> </v>
      </c>
      <c r="AH142" s="33" t="str">
        <f>IF(Aanbod!D157&gt;"",Berekening!B142," ")</f>
        <v xml:space="preserve"> </v>
      </c>
      <c r="AI142" s="34" t="str">
        <f>IF(Aanbod!D157&gt;"",Berekening!H142+Berekening!N142+Berekening!T142+Berekening!AA142," ")</f>
        <v xml:space="preserve"> </v>
      </c>
      <c r="AJ142" s="35" t="str">
        <f>IF(Aanbod!D157&gt;"",IF((AI142-AF142)&gt;0,0,(AI142-AF142))," ")</f>
        <v xml:space="preserve"> </v>
      </c>
      <c r="AK142" s="35" t="str">
        <f>IF(Aanbod!D157&gt;"",IF((AI142-AF142)&gt;0,(AI142-AF142),0)," ")</f>
        <v xml:space="preserve"> </v>
      </c>
      <c r="AL142" s="35" t="str">
        <f>IF(Aanbod!D157&gt;"",IF(AK142&gt;0,Berekening!H142/AI142*AK142,0)," ")</f>
        <v xml:space="preserve"> </v>
      </c>
      <c r="AM142" s="35" t="str">
        <f>IF(Aanbod!D157&gt;"",IF(AK142&gt;0,Berekening!N142/AI142*AK142,0)," ")</f>
        <v xml:space="preserve"> </v>
      </c>
      <c r="AN142" s="35" t="str">
        <f>IF(Aanbod!D157&gt;"",IF(AK142&gt;0,Berekening!T142/AI142*AK142,0)," ")</f>
        <v xml:space="preserve"> </v>
      </c>
      <c r="AO142" s="33" t="str">
        <f>IF(Aanbod!D157&gt;"",IF(AK142&gt;0,Berekening!AA142/AI142*AK142,0)," ")</f>
        <v xml:space="preserve"> </v>
      </c>
      <c r="AX142" s="36"/>
      <c r="AY142" s="5"/>
      <c r="AZ142" s="5" t="str">
        <f>IF(Aanbod!D157&gt;"",IF(EXACT(AK142,0),IF(EXACT(Aanbod!D157, "pA"),Berekening!B142,IF(EXACT(Aanbod!D157, "Gvg-A"),Berekening!B142,IF(EXACT(Aanbod!D157, "Gvg"),Berekening!B142,0))),0)," ")</f>
        <v xml:space="preserve"> </v>
      </c>
      <c r="BA142" s="5" t="str">
        <f>IF(Aanbod!D157&gt;"",IF(EXACT(AK142,0),IF(EXACT(Aanbod!D157, "pA"),Aanbod!E157,IF(EXACT(Aanbod!D157, "Gvg-A"),Aanbod!E157,IF(EXACT(Aanbod!D157, "Gvg"),Aanbod!E157,0))),0)," ")</f>
        <v xml:space="preserve"> </v>
      </c>
      <c r="BB142" s="5" t="str">
        <f>IF(Aanbod!D157&gt;"",IF($AZ$203&gt;0,$AY$1/$AZ$203*AZ142,0)," ")</f>
        <v xml:space="preserve"> </v>
      </c>
      <c r="BC142" s="29" t="str">
        <f>IF(Aanbod!D157&gt;"",IF(BA142&gt;0,BB142/BA142," ")," ")</f>
        <v xml:space="preserve"> </v>
      </c>
      <c r="BD142" s="5"/>
      <c r="BE142" s="5"/>
      <c r="BF142" s="5" t="str">
        <f>IF(Aanbod!D157&gt;"",IF(EXACT(AK142,0),IF(EXACT(Aanbod!D157, "pB"),Berekening!B142,IF(EXACT(Aanbod!D157, "Gvg-B"),Berekening!B142,IF(EXACT(Aanbod!D157, "Gvg"),Berekening!B142,0))),0)," ")</f>
        <v xml:space="preserve"> </v>
      </c>
      <c r="BG142" s="5" t="str">
        <f>IF(Aanbod!D157&gt;"",IF(EXACT(AK142,0),IF(EXACT(Aanbod!D157, "pB"),Aanbod!E157,IF(EXACT(Aanbod!D157, "Gvg-B"),Aanbod!E157,IF(EXACT(Aanbod!D157, "Gvg"),Aanbod!E157,0))),0)," ")</f>
        <v xml:space="preserve"> </v>
      </c>
      <c r="BH142" s="9" t="str">
        <f>IF(Aanbod!D157&gt;"",IF($BF$203&gt;0,$BE$1/$BF$203*BF142,0)," ")</f>
        <v xml:space="preserve"> </v>
      </c>
      <c r="BI142" s="10" t="str">
        <f>IF(Aanbod!D157&gt;"",IF(BG142&gt;0,BH142/BG142," ")," ")</f>
        <v xml:space="preserve"> </v>
      </c>
      <c r="BJ142" s="26"/>
      <c r="BK142" s="30"/>
      <c r="BL142" s="31" t="str">
        <f>IF(Aanbod!D157&gt;"",IF(EXACT(AK142,0),IF(EXACT(Aanbod!D157, "pA"),Berekening!B142,IF(EXACT(Aanbod!D157, "Gvg"),Berekening!B142,IF(EXACT(Aanbod!D157, "Gvg-A"),Berekening!B142,IF(EXACT(Aanbod!D157, "Gvg-B"),Berekening!B142,0)))),0)," ")</f>
        <v xml:space="preserve"> </v>
      </c>
      <c r="BM142" s="31" t="str">
        <f>IF(Aanbod!D157&gt;"",IF(EXACT(AK142,0),IF(EXACT(Aanbod!D157, "pA"),Aanbod!E157,IF(EXACT(Aanbod!D157, "Gvg"),Aanbod!E157,IF(EXACT(Aanbod!D157, "Gvg-A"),Aanbod!E157,IF(EXACT(Aanbod!D157, "Gvg-B"),Aanbod!E157,0)))),0)," ")</f>
        <v xml:space="preserve"> </v>
      </c>
      <c r="BN142" s="31" t="str">
        <f>IF(Aanbod!D157&gt;"",IF($BL$203&gt;0,$BK$1/$BL$203*BL142,0)," ")</f>
        <v xml:space="preserve"> </v>
      </c>
      <c r="BO142" s="29" t="str">
        <f>IF(Aanbod!D157&gt;"",IF(BM142&gt;0,BN142/BM142," ")," ")</f>
        <v xml:space="preserve"> </v>
      </c>
      <c r="BQ142" s="26"/>
      <c r="BR142" s="30"/>
      <c r="BS142" s="31" t="str">
        <f>IF(Aanbod!D157&gt;"",IF(EXACT(AK142,0),IF(EXACT(Aanbod!D157, "pB"),Berekening!B142,IF(EXACT(Aanbod!D157, "Gvg"),Berekening!B142,IF(EXACT(Aanbod!D157, "Gvg-A"),Berekening!B142,IF(EXACT(Aanbod!D157, "Gvg-B"),Berekening!B142,0)))),0)," ")</f>
        <v xml:space="preserve"> </v>
      </c>
      <c r="BT142" s="31" t="str">
        <f>IF(Aanbod!D157&gt;"",IF(EXACT(AK142,0),IF(EXACT(Aanbod!D157, "pB"),Aanbod!E157,IF(EXACT(Aanbod!D157, "Gvg"),Aanbod!E157,IF(EXACT(Aanbod!D157, "Gvg-A"),Aanbod!E157,IF(EXACT(Aanbod!D157, "Gvg-B"),Aanbod!E157,0)))),0)," ")</f>
        <v xml:space="preserve"> </v>
      </c>
      <c r="BU142" s="31" t="str">
        <f>IF(Aanbod!D157&gt;"",IF($BS$203&gt;0,$BR$1/$BS$203*BS142,0)," ")</f>
        <v xml:space="preserve"> </v>
      </c>
      <c r="BV142" s="29" t="str">
        <f>IF(Aanbod!D157&gt;"",IF(BT142&gt;0,BU142/BT142," ")," ")</f>
        <v xml:space="preserve"> </v>
      </c>
      <c r="BX142" s="34" t="str">
        <f>IF(Aanbod!D157&gt;"",AI142-AK142+BB142+BH142+BN142+BU142," ")</f>
        <v xml:space="preserve"> </v>
      </c>
      <c r="BY142" s="35" t="str">
        <f>IF(Aanbod!D157&gt;"",IF((BX142-AF142)&gt;0,0,(BX142-AF142))," ")</f>
        <v xml:space="preserve"> </v>
      </c>
      <c r="BZ142" s="35" t="str">
        <f>IF(Aanbod!D157&gt;"",IF((BX142-AF142)&gt;0,(BX142-AF142),0)," ")</f>
        <v xml:space="preserve"> </v>
      </c>
      <c r="CA142" s="35" t="str">
        <f>IF(Aanbod!D157&gt;"",IF(BZ142&gt;0,(Berekening!H142+BB142)/BX142*BZ142,0)," ")</f>
        <v xml:space="preserve"> </v>
      </c>
      <c r="CB142" s="35" t="str">
        <f>IF(Aanbod!D157&gt;"",IF(BZ142&gt;0,(Berekening!N142+BH142)/BX142*BZ142,0)," ")</f>
        <v xml:space="preserve"> </v>
      </c>
      <c r="CC142" s="35" t="str">
        <f>IF(Aanbod!D157&gt;"",IF(BZ142&gt;0,(Berekening!T142+BN142)/BX142*BZ142,0)," ")</f>
        <v xml:space="preserve"> </v>
      </c>
      <c r="CD142" s="33" t="str">
        <f>IF(Aanbod!D157&gt;"",IF(BZ142&gt;0,Berekening!AA142/BX142*BZ142,0)," ")</f>
        <v xml:space="preserve"> </v>
      </c>
      <c r="CE142" s="35"/>
      <c r="CM142" s="36"/>
      <c r="CN142" s="5"/>
      <c r="CO142" s="5" t="str">
        <f>IF(Aanbod!D157&gt;"",IF(EXACT(BZ142,0),IF(EXACT(AK142,0),IF(EXACT(AE142, "pA"),AH142,IF(EXACT(AE142, "Gvg-A"),AH142,IF(EXACT(AE142, "Gvg"),AH142,0))),0),0)," ")</f>
        <v xml:space="preserve"> </v>
      </c>
      <c r="CP142" s="5" t="str">
        <f>IF(Aanbod!D157&gt;"",IF(EXACT(BZ142,0),IF(EXACT(AK142,0),IF(EXACT(AE142, "pA"),AF142,IF(EXACT(AE142, "Gvg-A"),AF142,IF(EXACT(AE142, "Gvg"),AF142,0))),0),0)," ")</f>
        <v xml:space="preserve"> </v>
      </c>
      <c r="CQ142" s="5" t="str">
        <f>IF(Aanbod!D157&gt;"",IF($CO$203&gt;0,$CN$1/$CO$203*CO142,0)," ")</f>
        <v xml:space="preserve"> </v>
      </c>
      <c r="CR142" s="29" t="str">
        <f>IF(Aanbod!D157&gt;"",IF(CP142&gt;0,CQ142/CP142," ")," ")</f>
        <v xml:space="preserve"> </v>
      </c>
      <c r="CS142" s="5"/>
      <c r="CT142" s="5"/>
      <c r="CU142" s="5" t="str">
        <f>IF(Aanbod!D157&gt;"",IF(EXACT(BZ142,0),IF(EXACT(AK142,0),IF(EXACT(AE142, "pB"),AH142,IF(EXACT(AE142, "Gvg-B"),AH142,IF(EXACT(AE142, "Gvg"),AH142,0))),0),0)," ")</f>
        <v xml:space="preserve"> </v>
      </c>
      <c r="CV142" s="5" t="str">
        <f>IF(Aanbod!D157&gt;"",IF(EXACT(BZ142,0),IF(EXACT(AK142,0),IF(EXACT(AE142, "pB"),AF142,IF(EXACT(AE142, "Gvg-B"),AF142,IF(EXACT(AE142, "Gvg"),AF142,0))),0),0)," ")</f>
        <v xml:space="preserve"> </v>
      </c>
      <c r="CW142" s="9" t="str">
        <f>IF(Aanbod!D157&gt;"",IF($CU$203&gt;0,$CT$1/$CU$203*CU142,0)," ")</f>
        <v xml:space="preserve"> </v>
      </c>
      <c r="CX142" s="10" t="str">
        <f>IF(Aanbod!D157&gt;"",IF(CV142&gt;0,CW142/CV142," ")," ")</f>
        <v xml:space="preserve"> </v>
      </c>
      <c r="CY142" s="26"/>
      <c r="CZ142" s="30"/>
      <c r="DA142" s="31" t="str">
        <f>IF(Aanbod!D157&gt;"",IF(EXACT(BZ142,0),IF(EXACT(AK142,0),IF(EXACT(AE142, "pA"),AH142,IF(EXACT(AE142, "Gvg"),AH142,IF(EXACT(AE142, "Gvg-A"),AH142,IF(EXACT(AE142, "Gvg-B"),AH142,0)))),0),0)," ")</f>
        <v xml:space="preserve"> </v>
      </c>
      <c r="DB142" s="31" t="str">
        <f>IF(Aanbod!D157&gt;"",IF(EXACT(BZ142,0),IF(EXACT(AK142,0),IF(EXACT(AE142, "pA"),AF142,IF(EXACT(AE142, "Gvg"),AF142,IF(EXACT(AE142, "Gvg-A"),AF142,IF(EXACT(AE142, "Gvg-B"),AF142,0)))),0),0)," ")</f>
        <v xml:space="preserve"> </v>
      </c>
      <c r="DC142" s="31" t="str">
        <f>IF(Aanbod!D157&gt;"",IF($DA$203&gt;0,$CZ$1/$DA$203*DA142,0)," ")</f>
        <v xml:space="preserve"> </v>
      </c>
      <c r="DD142" s="29" t="str">
        <f>IF(Aanbod!D157&gt;"",IF(DB142&gt;0,DC142/DB142," ")," ")</f>
        <v xml:space="preserve"> </v>
      </c>
      <c r="DF142" s="26"/>
      <c r="DG142" s="30"/>
      <c r="DH142" s="31" t="str">
        <f>IF(Aanbod!D157&gt;"",IF(EXACT(BZ142,0),IF(EXACT(AK142,0),IF(EXACT(AE142, "pB"),AH142,IF(EXACT(AE142, "Gvg"),AH142,IF(EXACT(AE142, "Gvg-A"),AH142,IF(EXACT(AE142, "Gvg-B"),AH142,0)))),0),0)," ")</f>
        <v xml:space="preserve"> </v>
      </c>
      <c r="DI142" s="31" t="str">
        <f>IF(Aanbod!D157&gt;"",IF(EXACT(BZ142,0),IF(EXACT(AK142,0),IF(EXACT(AE142, "pB"),AF142,IF(EXACT(AE142, "Gvg"),AF142,IF(EXACT(AE142, "Gvg-A"),AF142,IF(EXACT(AE142, "Gvg-B"),AF142,0)))),0),0)," ")</f>
        <v xml:space="preserve"> </v>
      </c>
      <c r="DJ142" s="31" t="str">
        <f>IF(Aanbod!D157&gt;"",IF($DH$203&gt;0,$DG$1/$DH$203*DH142,0)," ")</f>
        <v xml:space="preserve"> </v>
      </c>
      <c r="DK142" s="29" t="str">
        <f>IF(Aanbod!D157&gt;"",IF(DI142&gt;0,DJ142/DI142," ")," ")</f>
        <v xml:space="preserve"> </v>
      </c>
      <c r="DM142" s="37" t="str">
        <f>IF(Aanbod!D157&gt;"",BX142-BZ142+CQ142+CW142+DC142+DJ142," ")</f>
        <v xml:space="preserve"> </v>
      </c>
      <c r="DN142" s="35" t="str">
        <f>IF(Aanbod!D157&gt;"",IF((DM142-AF142)&gt;0,(DM142-AF142),0)," ")</f>
        <v xml:space="preserve"> </v>
      </c>
      <c r="DO142" s="35" t="str">
        <f>IF(Aanbod!D157&gt;"",IF(DN142&gt;0,(Berekening!H142+BB142+CQ142)/DM142*DN142,0)," ")</f>
        <v xml:space="preserve"> </v>
      </c>
      <c r="DP142" s="35" t="str">
        <f>IF(Aanbod!D157&gt;"",IF(DN142&gt;0,(Berekening!N142+BH142+CW142)/DM142*DN142,0)," ")</f>
        <v xml:space="preserve"> </v>
      </c>
      <c r="DQ142" s="35" t="str">
        <f>IF(Aanbod!D157&gt;"",IF(DN142&gt;0,(Berekening!T142+BN142+DC142)/DM142*DN142,0)," ")</f>
        <v xml:space="preserve"> </v>
      </c>
      <c r="DR142" s="33" t="str">
        <f>IF(Aanbod!D157&gt;"",IF(DN142&gt;0,(Berekening!AA142+BU142+DJ142)/DM142*DN142,0)," ")</f>
        <v xml:space="preserve"> </v>
      </c>
      <c r="DS142" s="35"/>
      <c r="DT142" s="38" t="str">
        <f>IF(Aanbod!D157&gt;"",ROUND((DM142-DN142),2)," ")</f>
        <v xml:space="preserve"> </v>
      </c>
      <c r="DU142" s="38" t="str">
        <f>IF(Aanbod!D157&gt;"",IF(DT142=C142,0.01,DT142),"")</f>
        <v/>
      </c>
      <c r="DV142" s="39" t="str">
        <f>IF(Aanbod!D157&gt;"",RANK(DU142,$DU$2:$DU$201) + COUNTIF($DU$2:DU142,DU142) -1," ")</f>
        <v xml:space="preserve"> </v>
      </c>
      <c r="DW142" s="35" t="str">
        <f>IF(Aanbod!D157&gt;"",IF($DV$203&lt;0,IF(DV142&lt;=ABS($DV$203),0.01,0),IF(DV142&lt;=ABS($DV$203),-0.01,0))," ")</f>
        <v xml:space="preserve"> </v>
      </c>
      <c r="DX142" s="35"/>
      <c r="DY142" s="28" t="str">
        <f>IF(Aanbod!D157&gt;"",DT142+DW142," ")</f>
        <v xml:space="preserve"> </v>
      </c>
    </row>
    <row r="143" spans="1:129" x14ac:dyDescent="0.25">
      <c r="A143" s="26" t="str">
        <f>Aanbod!A158</f>
        <v/>
      </c>
      <c r="B143" s="27" t="str">
        <f>IF(Aanbod!D158&gt;"",IF(EXACT(Aanbod!F158, "Preferent"),Aanbod!E158*2,IF(EXACT(Aanbod!F158, "Concurrent"),Aanbod!E158,0))," ")</f>
        <v xml:space="preserve"> </v>
      </c>
      <c r="C143" s="28" t="str">
        <f>IF(Aanbod!E158&gt;0,Aanbod!E158," ")</f>
        <v xml:space="preserve"> </v>
      </c>
      <c r="D143" s="5"/>
      <c r="E143" s="5"/>
      <c r="F143" s="5" t="str">
        <f>IF(Aanbod!D158&gt;"",IF(EXACT(Aanbod!D158, "pA"),Berekening!B143,IF(EXACT(Aanbod!D158, "Gvg-A"),Berekening!B143,IF(EXACT(Aanbod!D158, "Gvg"),Berekening!B143,0)))," ")</f>
        <v xml:space="preserve"> </v>
      </c>
      <c r="G143" s="5" t="str">
        <f>IF(Aanbod!D158&gt;"",IF(EXACT(Aanbod!D158, "pA"),Aanbod!E158,IF(EXACT(Aanbod!D158, "Gvg-A"),Aanbod!E158,IF(EXACT(Aanbod!D158, "Gvg"),Aanbod!E158,0)))," ")</f>
        <v xml:space="preserve"> </v>
      </c>
      <c r="H143" s="5" t="str">
        <f>IF(Aanbod!D158&gt;"",IF($F$203&gt;0,$E$1/$F$203*F143,0)," ")</f>
        <v xml:space="preserve"> </v>
      </c>
      <c r="I143" s="29" t="str">
        <f>IF(Aanbod!D158&gt;"",IF(G143&gt;0,H143/G143," ")," ")</f>
        <v xml:space="preserve"> </v>
      </c>
      <c r="J143" s="5"/>
      <c r="K143" s="5"/>
      <c r="L143" s="5" t="str">
        <f>IF(Aanbod!D158&gt;"",IF(EXACT(Aanbod!D158, "pB"),Berekening!B143,IF(EXACT(Aanbod!D158, "Gvg-B"),Berekening!B143,IF(EXACT(Aanbod!D158, "Gvg"),Berekening!B143,0)))," ")</f>
        <v xml:space="preserve"> </v>
      </c>
      <c r="M143" s="5" t="str">
        <f>IF(Aanbod!D158&gt;"",IF(EXACT(Aanbod!D158, "pB"),Aanbod!E158,IF(EXACT(Aanbod!D158, "Gvg-B"),Aanbod!E158,IF(EXACT(Aanbod!D158, "Gvg"),Aanbod!E158,0)))," ")</f>
        <v xml:space="preserve"> </v>
      </c>
      <c r="N143" s="9" t="str">
        <f>IF(Aanbod!D158&gt;"",IF($L$203&gt;0,$K$1/$L$203*L143,0)," ")</f>
        <v xml:space="preserve"> </v>
      </c>
      <c r="O143" s="10" t="str">
        <f>IF(Aanbod!D158&gt;"",IF(M143&gt;0,N143/M143," ")," ")</f>
        <v xml:space="preserve"> </v>
      </c>
      <c r="P143" s="26"/>
      <c r="Q143" s="30"/>
      <c r="R143" s="31" t="str">
        <f>IF(Aanbod!D158&gt;"",IF(EXACT(Aanbod!D158, "pA"),Berekening!B143,IF(EXACT(Aanbod!D158, "Gvg"),Berekening!B143,IF(EXACT(Aanbod!D158, "Gvg-A"),Berekening!B143,IF(EXACT(Aanbod!D158, "Gvg-B"),Berekening!B143,0))))," ")</f>
        <v xml:space="preserve"> </v>
      </c>
      <c r="S143" s="31" t="str">
        <f>IF(Aanbod!D158&gt;"",IF(EXACT(Aanbod!D158, "pA"),Aanbod!E158,IF(EXACT(Aanbod!D158, "Gvg"),Aanbod!E158,IF(EXACT(Aanbod!D158, "Gvg-A"),Aanbod!E158,IF(EXACT(Aanbod!D158, "Gvg-B"),Aanbod!E158,0))))," ")</f>
        <v xml:space="preserve"> </v>
      </c>
      <c r="T143" s="31" t="str">
        <f>IF(Aanbod!D158&gt;"",IF($R$203&gt;0,$Q$1/$R$203*R143,0)," ")</f>
        <v xml:space="preserve"> </v>
      </c>
      <c r="U143" s="29" t="str">
        <f>IF(Aanbod!D158&gt;"",IF(S143&gt;0,T143/S143," ")," ")</f>
        <v xml:space="preserve"> </v>
      </c>
      <c r="W143" s="26"/>
      <c r="X143" s="30"/>
      <c r="Y143" s="31" t="str">
        <f>IF(Aanbod!D158&gt;"",IF(EXACT(Aanbod!D158, "pB"),Berekening!B143,IF(EXACT(Aanbod!D158, "Gvg"),Berekening!B143,IF(EXACT(Aanbod!D158, "Gvg-A"),Berekening!B143,IF(EXACT(Aanbod!D158, "Gvg-B"),Berekening!B143,0))))," ")</f>
        <v xml:space="preserve"> </v>
      </c>
      <c r="Z143" s="31" t="str">
        <f>IF(Aanbod!D158&gt;"",IF(EXACT(Aanbod!D158, "pB"),Aanbod!E158,IF(EXACT(Aanbod!D158, "Gvg"),Aanbod!E158,IF(EXACT(Aanbod!D158, "Gvg-A"),Aanbod!E158,IF(EXACT(Aanbod!D158, "Gvg-B"),Aanbod!E158,0))))," ")</f>
        <v xml:space="preserve"> </v>
      </c>
      <c r="AA143" s="31" t="str">
        <f>IF(Aanbod!D158&gt;"",IF($Y$203&gt;0,$X$1/$Y$203*Y143,0)," ")</f>
        <v xml:space="preserve"> </v>
      </c>
      <c r="AB143" s="29" t="str">
        <f>IF(Aanbod!D158&gt;"",IF(Z143&gt;0,AA143/Z143," ")," ")</f>
        <v xml:space="preserve"> </v>
      </c>
      <c r="AC143" s="32"/>
      <c r="AD143" s="26" t="str">
        <f>IF(Aanbod!D158&gt;"",ROW(AE143)-1," ")</f>
        <v xml:space="preserve"> </v>
      </c>
      <c r="AE143" t="str">
        <f>IF(Aanbod!D158&gt;"",Aanbod!D158," ")</f>
        <v xml:space="preserve"> </v>
      </c>
      <c r="AF143" s="9" t="str">
        <f>IF(Aanbod!D158&gt;"",Aanbod!E158," ")</f>
        <v xml:space="preserve"> </v>
      </c>
      <c r="AG143" t="str">
        <f>IF(Aanbod!D158&gt;"",Aanbod!F158," ")</f>
        <v xml:space="preserve"> </v>
      </c>
      <c r="AH143" s="33" t="str">
        <f>IF(Aanbod!D158&gt;"",Berekening!B143," ")</f>
        <v xml:space="preserve"> </v>
      </c>
      <c r="AI143" s="34" t="str">
        <f>IF(Aanbod!D158&gt;"",Berekening!H143+Berekening!N143+Berekening!T143+Berekening!AA143," ")</f>
        <v xml:space="preserve"> </v>
      </c>
      <c r="AJ143" s="35" t="str">
        <f>IF(Aanbod!D158&gt;"",IF((AI143-AF143)&gt;0,0,(AI143-AF143))," ")</f>
        <v xml:space="preserve"> </v>
      </c>
      <c r="AK143" s="35" t="str">
        <f>IF(Aanbod!D158&gt;"",IF((AI143-AF143)&gt;0,(AI143-AF143),0)," ")</f>
        <v xml:space="preserve"> </v>
      </c>
      <c r="AL143" s="35" t="str">
        <f>IF(Aanbod!D158&gt;"",IF(AK143&gt;0,Berekening!H143/AI143*AK143,0)," ")</f>
        <v xml:space="preserve"> </v>
      </c>
      <c r="AM143" s="35" t="str">
        <f>IF(Aanbod!D158&gt;"",IF(AK143&gt;0,Berekening!N143/AI143*AK143,0)," ")</f>
        <v xml:space="preserve"> </v>
      </c>
      <c r="AN143" s="35" t="str">
        <f>IF(Aanbod!D158&gt;"",IF(AK143&gt;0,Berekening!T143/AI143*AK143,0)," ")</f>
        <v xml:space="preserve"> </v>
      </c>
      <c r="AO143" s="33" t="str">
        <f>IF(Aanbod!D158&gt;"",IF(AK143&gt;0,Berekening!AA143/AI143*AK143,0)," ")</f>
        <v xml:space="preserve"> </v>
      </c>
      <c r="AX143" s="36"/>
      <c r="AY143" s="5"/>
      <c r="AZ143" s="5" t="str">
        <f>IF(Aanbod!D158&gt;"",IF(EXACT(AK143,0),IF(EXACT(Aanbod!D158, "pA"),Berekening!B143,IF(EXACT(Aanbod!D158, "Gvg-A"),Berekening!B143,IF(EXACT(Aanbod!D158, "Gvg"),Berekening!B143,0))),0)," ")</f>
        <v xml:space="preserve"> </v>
      </c>
      <c r="BA143" s="5" t="str">
        <f>IF(Aanbod!D158&gt;"",IF(EXACT(AK143,0),IF(EXACT(Aanbod!D158, "pA"),Aanbod!E158,IF(EXACT(Aanbod!D158, "Gvg-A"),Aanbod!E158,IF(EXACT(Aanbod!D158, "Gvg"),Aanbod!E158,0))),0)," ")</f>
        <v xml:space="preserve"> </v>
      </c>
      <c r="BB143" s="5" t="str">
        <f>IF(Aanbod!D158&gt;"",IF($AZ$203&gt;0,$AY$1/$AZ$203*AZ143,0)," ")</f>
        <v xml:space="preserve"> </v>
      </c>
      <c r="BC143" s="29" t="str">
        <f>IF(Aanbod!D158&gt;"",IF(BA143&gt;0,BB143/BA143," ")," ")</f>
        <v xml:space="preserve"> </v>
      </c>
      <c r="BD143" s="5"/>
      <c r="BE143" s="5"/>
      <c r="BF143" s="5" t="str">
        <f>IF(Aanbod!D158&gt;"",IF(EXACT(AK143,0),IF(EXACT(Aanbod!D158, "pB"),Berekening!B143,IF(EXACT(Aanbod!D158, "Gvg-B"),Berekening!B143,IF(EXACT(Aanbod!D158, "Gvg"),Berekening!B143,0))),0)," ")</f>
        <v xml:space="preserve"> </v>
      </c>
      <c r="BG143" s="5" t="str">
        <f>IF(Aanbod!D158&gt;"",IF(EXACT(AK143,0),IF(EXACT(Aanbod!D158, "pB"),Aanbod!E158,IF(EXACT(Aanbod!D158, "Gvg-B"),Aanbod!E158,IF(EXACT(Aanbod!D158, "Gvg"),Aanbod!E158,0))),0)," ")</f>
        <v xml:space="preserve"> </v>
      </c>
      <c r="BH143" s="9" t="str">
        <f>IF(Aanbod!D158&gt;"",IF($BF$203&gt;0,$BE$1/$BF$203*BF143,0)," ")</f>
        <v xml:space="preserve"> </v>
      </c>
      <c r="BI143" s="10" t="str">
        <f>IF(Aanbod!D158&gt;"",IF(BG143&gt;0,BH143/BG143," ")," ")</f>
        <v xml:space="preserve"> </v>
      </c>
      <c r="BJ143" s="26"/>
      <c r="BK143" s="30"/>
      <c r="BL143" s="31" t="str">
        <f>IF(Aanbod!D158&gt;"",IF(EXACT(AK143,0),IF(EXACT(Aanbod!D158, "pA"),Berekening!B143,IF(EXACT(Aanbod!D158, "Gvg"),Berekening!B143,IF(EXACT(Aanbod!D158, "Gvg-A"),Berekening!B143,IF(EXACT(Aanbod!D158, "Gvg-B"),Berekening!B143,0)))),0)," ")</f>
        <v xml:space="preserve"> </v>
      </c>
      <c r="BM143" s="31" t="str">
        <f>IF(Aanbod!D158&gt;"",IF(EXACT(AK143,0),IF(EXACT(Aanbod!D158, "pA"),Aanbod!E158,IF(EXACT(Aanbod!D158, "Gvg"),Aanbod!E158,IF(EXACT(Aanbod!D158, "Gvg-A"),Aanbod!E158,IF(EXACT(Aanbod!D158, "Gvg-B"),Aanbod!E158,0)))),0)," ")</f>
        <v xml:space="preserve"> </v>
      </c>
      <c r="BN143" s="31" t="str">
        <f>IF(Aanbod!D158&gt;"",IF($BL$203&gt;0,$BK$1/$BL$203*BL143,0)," ")</f>
        <v xml:space="preserve"> </v>
      </c>
      <c r="BO143" s="29" t="str">
        <f>IF(Aanbod!D158&gt;"",IF(BM143&gt;0,BN143/BM143," ")," ")</f>
        <v xml:space="preserve"> </v>
      </c>
      <c r="BQ143" s="26"/>
      <c r="BR143" s="30"/>
      <c r="BS143" s="31" t="str">
        <f>IF(Aanbod!D158&gt;"",IF(EXACT(AK143,0),IF(EXACT(Aanbod!D158, "pB"),Berekening!B143,IF(EXACT(Aanbod!D158, "Gvg"),Berekening!B143,IF(EXACT(Aanbod!D158, "Gvg-A"),Berekening!B143,IF(EXACT(Aanbod!D158, "Gvg-B"),Berekening!B143,0)))),0)," ")</f>
        <v xml:space="preserve"> </v>
      </c>
      <c r="BT143" s="31" t="str">
        <f>IF(Aanbod!D158&gt;"",IF(EXACT(AK143,0),IF(EXACT(Aanbod!D158, "pB"),Aanbod!E158,IF(EXACT(Aanbod!D158, "Gvg"),Aanbod!E158,IF(EXACT(Aanbod!D158, "Gvg-A"),Aanbod!E158,IF(EXACT(Aanbod!D158, "Gvg-B"),Aanbod!E158,0)))),0)," ")</f>
        <v xml:space="preserve"> </v>
      </c>
      <c r="BU143" s="31" t="str">
        <f>IF(Aanbod!D158&gt;"",IF($BS$203&gt;0,$BR$1/$BS$203*BS143,0)," ")</f>
        <v xml:space="preserve"> </v>
      </c>
      <c r="BV143" s="29" t="str">
        <f>IF(Aanbod!D158&gt;"",IF(BT143&gt;0,BU143/BT143," ")," ")</f>
        <v xml:space="preserve"> </v>
      </c>
      <c r="BX143" s="34" t="str">
        <f>IF(Aanbod!D158&gt;"",AI143-AK143+BB143+BH143+BN143+BU143," ")</f>
        <v xml:space="preserve"> </v>
      </c>
      <c r="BY143" s="35" t="str">
        <f>IF(Aanbod!D158&gt;"",IF((BX143-AF143)&gt;0,0,(BX143-AF143))," ")</f>
        <v xml:space="preserve"> </v>
      </c>
      <c r="BZ143" s="35" t="str">
        <f>IF(Aanbod!D158&gt;"",IF((BX143-AF143)&gt;0,(BX143-AF143),0)," ")</f>
        <v xml:space="preserve"> </v>
      </c>
      <c r="CA143" s="35" t="str">
        <f>IF(Aanbod!D158&gt;"",IF(BZ143&gt;0,(Berekening!H143+BB143)/BX143*BZ143,0)," ")</f>
        <v xml:space="preserve"> </v>
      </c>
      <c r="CB143" s="35" t="str">
        <f>IF(Aanbod!D158&gt;"",IF(BZ143&gt;0,(Berekening!N143+BH143)/BX143*BZ143,0)," ")</f>
        <v xml:space="preserve"> </v>
      </c>
      <c r="CC143" s="35" t="str">
        <f>IF(Aanbod!D158&gt;"",IF(BZ143&gt;0,(Berekening!T143+BN143)/BX143*BZ143,0)," ")</f>
        <v xml:space="preserve"> </v>
      </c>
      <c r="CD143" s="33" t="str">
        <f>IF(Aanbod!D158&gt;"",IF(BZ143&gt;0,Berekening!AA143/BX143*BZ143,0)," ")</f>
        <v xml:space="preserve"> </v>
      </c>
      <c r="CE143" s="35"/>
      <c r="CM143" s="36"/>
      <c r="CN143" s="5"/>
      <c r="CO143" s="5" t="str">
        <f>IF(Aanbod!D158&gt;"",IF(EXACT(BZ143,0),IF(EXACT(AK143,0),IF(EXACT(AE143, "pA"),AH143,IF(EXACT(AE143, "Gvg-A"),AH143,IF(EXACT(AE143, "Gvg"),AH143,0))),0),0)," ")</f>
        <v xml:space="preserve"> </v>
      </c>
      <c r="CP143" s="5" t="str">
        <f>IF(Aanbod!D158&gt;"",IF(EXACT(BZ143,0),IF(EXACT(AK143,0),IF(EXACT(AE143, "pA"),AF143,IF(EXACT(AE143, "Gvg-A"),AF143,IF(EXACT(AE143, "Gvg"),AF143,0))),0),0)," ")</f>
        <v xml:space="preserve"> </v>
      </c>
      <c r="CQ143" s="5" t="str">
        <f>IF(Aanbod!D158&gt;"",IF($CO$203&gt;0,$CN$1/$CO$203*CO143,0)," ")</f>
        <v xml:space="preserve"> </v>
      </c>
      <c r="CR143" s="29" t="str">
        <f>IF(Aanbod!D158&gt;"",IF(CP143&gt;0,CQ143/CP143," ")," ")</f>
        <v xml:space="preserve"> </v>
      </c>
      <c r="CS143" s="5"/>
      <c r="CT143" s="5"/>
      <c r="CU143" s="5" t="str">
        <f>IF(Aanbod!D158&gt;"",IF(EXACT(BZ143,0),IF(EXACT(AK143,0),IF(EXACT(AE143, "pB"),AH143,IF(EXACT(AE143, "Gvg-B"),AH143,IF(EXACT(AE143, "Gvg"),AH143,0))),0),0)," ")</f>
        <v xml:space="preserve"> </v>
      </c>
      <c r="CV143" s="5" t="str">
        <f>IF(Aanbod!D158&gt;"",IF(EXACT(BZ143,0),IF(EXACT(AK143,0),IF(EXACT(AE143, "pB"),AF143,IF(EXACT(AE143, "Gvg-B"),AF143,IF(EXACT(AE143, "Gvg"),AF143,0))),0),0)," ")</f>
        <v xml:space="preserve"> </v>
      </c>
      <c r="CW143" s="9" t="str">
        <f>IF(Aanbod!D158&gt;"",IF($CU$203&gt;0,$CT$1/$CU$203*CU143,0)," ")</f>
        <v xml:space="preserve"> </v>
      </c>
      <c r="CX143" s="10" t="str">
        <f>IF(Aanbod!D158&gt;"",IF(CV143&gt;0,CW143/CV143," ")," ")</f>
        <v xml:space="preserve"> </v>
      </c>
      <c r="CY143" s="26"/>
      <c r="CZ143" s="30"/>
      <c r="DA143" s="31" t="str">
        <f>IF(Aanbod!D158&gt;"",IF(EXACT(BZ143,0),IF(EXACT(AK143,0),IF(EXACT(AE143, "pA"),AH143,IF(EXACT(AE143, "Gvg"),AH143,IF(EXACT(AE143, "Gvg-A"),AH143,IF(EXACT(AE143, "Gvg-B"),AH143,0)))),0),0)," ")</f>
        <v xml:space="preserve"> </v>
      </c>
      <c r="DB143" s="31" t="str">
        <f>IF(Aanbod!D158&gt;"",IF(EXACT(BZ143,0),IF(EXACT(AK143,0),IF(EXACT(AE143, "pA"),AF143,IF(EXACT(AE143, "Gvg"),AF143,IF(EXACT(AE143, "Gvg-A"),AF143,IF(EXACT(AE143, "Gvg-B"),AF143,0)))),0),0)," ")</f>
        <v xml:space="preserve"> </v>
      </c>
      <c r="DC143" s="31" t="str">
        <f>IF(Aanbod!D158&gt;"",IF($DA$203&gt;0,$CZ$1/$DA$203*DA143,0)," ")</f>
        <v xml:space="preserve"> </v>
      </c>
      <c r="DD143" s="29" t="str">
        <f>IF(Aanbod!D158&gt;"",IF(DB143&gt;0,DC143/DB143," ")," ")</f>
        <v xml:space="preserve"> </v>
      </c>
      <c r="DF143" s="26"/>
      <c r="DG143" s="30"/>
      <c r="DH143" s="31" t="str">
        <f>IF(Aanbod!D158&gt;"",IF(EXACT(BZ143,0),IF(EXACT(AK143,0),IF(EXACT(AE143, "pB"),AH143,IF(EXACT(AE143, "Gvg"),AH143,IF(EXACT(AE143, "Gvg-A"),AH143,IF(EXACT(AE143, "Gvg-B"),AH143,0)))),0),0)," ")</f>
        <v xml:space="preserve"> </v>
      </c>
      <c r="DI143" s="31" t="str">
        <f>IF(Aanbod!D158&gt;"",IF(EXACT(BZ143,0),IF(EXACT(AK143,0),IF(EXACT(AE143, "pB"),AF143,IF(EXACT(AE143, "Gvg"),AF143,IF(EXACT(AE143, "Gvg-A"),AF143,IF(EXACT(AE143, "Gvg-B"),AF143,0)))),0),0)," ")</f>
        <v xml:space="preserve"> </v>
      </c>
      <c r="DJ143" s="31" t="str">
        <f>IF(Aanbod!D158&gt;"",IF($DH$203&gt;0,$DG$1/$DH$203*DH143,0)," ")</f>
        <v xml:space="preserve"> </v>
      </c>
      <c r="DK143" s="29" t="str">
        <f>IF(Aanbod!D158&gt;"",IF(DI143&gt;0,DJ143/DI143," ")," ")</f>
        <v xml:space="preserve"> </v>
      </c>
      <c r="DM143" s="37" t="str">
        <f>IF(Aanbod!D158&gt;"",BX143-BZ143+CQ143+CW143+DC143+DJ143," ")</f>
        <v xml:space="preserve"> </v>
      </c>
      <c r="DN143" s="35" t="str">
        <f>IF(Aanbod!D158&gt;"",IF((DM143-AF143)&gt;0,(DM143-AF143),0)," ")</f>
        <v xml:space="preserve"> </v>
      </c>
      <c r="DO143" s="35" t="str">
        <f>IF(Aanbod!D158&gt;"",IF(DN143&gt;0,(Berekening!H143+BB143+CQ143)/DM143*DN143,0)," ")</f>
        <v xml:space="preserve"> </v>
      </c>
      <c r="DP143" s="35" t="str">
        <f>IF(Aanbod!D158&gt;"",IF(DN143&gt;0,(Berekening!N143+BH143+CW143)/DM143*DN143,0)," ")</f>
        <v xml:space="preserve"> </v>
      </c>
      <c r="DQ143" s="35" t="str">
        <f>IF(Aanbod!D158&gt;"",IF(DN143&gt;0,(Berekening!T143+BN143+DC143)/DM143*DN143,0)," ")</f>
        <v xml:space="preserve"> </v>
      </c>
      <c r="DR143" s="33" t="str">
        <f>IF(Aanbod!D158&gt;"",IF(DN143&gt;0,(Berekening!AA143+BU143+DJ143)/DM143*DN143,0)," ")</f>
        <v xml:space="preserve"> </v>
      </c>
      <c r="DS143" s="35"/>
      <c r="DT143" s="38" t="str">
        <f>IF(Aanbod!D158&gt;"",ROUND((DM143-DN143),2)," ")</f>
        <v xml:space="preserve"> </v>
      </c>
      <c r="DU143" s="38" t="str">
        <f>IF(Aanbod!D158&gt;"",IF(DT143=C143,0.01,DT143),"")</f>
        <v/>
      </c>
      <c r="DV143" s="39" t="str">
        <f>IF(Aanbod!D158&gt;"",RANK(DU143,$DU$2:$DU$201) + COUNTIF($DU$2:DU143,DU143) -1," ")</f>
        <v xml:space="preserve"> </v>
      </c>
      <c r="DW143" s="35" t="str">
        <f>IF(Aanbod!D158&gt;"",IF($DV$203&lt;0,IF(DV143&lt;=ABS($DV$203),0.01,0),IF(DV143&lt;=ABS($DV$203),-0.01,0))," ")</f>
        <v xml:space="preserve"> </v>
      </c>
      <c r="DX143" s="35"/>
      <c r="DY143" s="28" t="str">
        <f>IF(Aanbod!D158&gt;"",DT143+DW143," ")</f>
        <v xml:space="preserve"> </v>
      </c>
    </row>
    <row r="144" spans="1:129" x14ac:dyDescent="0.25">
      <c r="A144" s="26" t="str">
        <f>Aanbod!A159</f>
        <v/>
      </c>
      <c r="B144" s="27" t="str">
        <f>IF(Aanbod!D159&gt;"",IF(EXACT(Aanbod!F159, "Preferent"),Aanbod!E159*2,IF(EXACT(Aanbod!F159, "Concurrent"),Aanbod!E159,0))," ")</f>
        <v xml:space="preserve"> </v>
      </c>
      <c r="C144" s="28" t="str">
        <f>IF(Aanbod!E159&gt;0,Aanbod!E159," ")</f>
        <v xml:space="preserve"> </v>
      </c>
      <c r="D144" s="5"/>
      <c r="E144" s="5"/>
      <c r="F144" s="5" t="str">
        <f>IF(Aanbod!D159&gt;"",IF(EXACT(Aanbod!D159, "pA"),Berekening!B144,IF(EXACT(Aanbod!D159, "Gvg-A"),Berekening!B144,IF(EXACT(Aanbod!D159, "Gvg"),Berekening!B144,0)))," ")</f>
        <v xml:space="preserve"> </v>
      </c>
      <c r="G144" s="5" t="str">
        <f>IF(Aanbod!D159&gt;"",IF(EXACT(Aanbod!D159, "pA"),Aanbod!E159,IF(EXACT(Aanbod!D159, "Gvg-A"),Aanbod!E159,IF(EXACT(Aanbod!D159, "Gvg"),Aanbod!E159,0)))," ")</f>
        <v xml:space="preserve"> </v>
      </c>
      <c r="H144" s="5" t="str">
        <f>IF(Aanbod!D159&gt;"",IF($F$203&gt;0,$E$1/$F$203*F144,0)," ")</f>
        <v xml:space="preserve"> </v>
      </c>
      <c r="I144" s="29" t="str">
        <f>IF(Aanbod!D159&gt;"",IF(G144&gt;0,H144/G144," ")," ")</f>
        <v xml:space="preserve"> </v>
      </c>
      <c r="J144" s="5"/>
      <c r="K144" s="5"/>
      <c r="L144" s="5" t="str">
        <f>IF(Aanbod!D159&gt;"",IF(EXACT(Aanbod!D159, "pB"),Berekening!B144,IF(EXACT(Aanbod!D159, "Gvg-B"),Berekening!B144,IF(EXACT(Aanbod!D159, "Gvg"),Berekening!B144,0)))," ")</f>
        <v xml:space="preserve"> </v>
      </c>
      <c r="M144" s="5" t="str">
        <f>IF(Aanbod!D159&gt;"",IF(EXACT(Aanbod!D159, "pB"),Aanbod!E159,IF(EXACT(Aanbod!D159, "Gvg-B"),Aanbod!E159,IF(EXACT(Aanbod!D159, "Gvg"),Aanbod!E159,0)))," ")</f>
        <v xml:space="preserve"> </v>
      </c>
      <c r="N144" s="9" t="str">
        <f>IF(Aanbod!D159&gt;"",IF($L$203&gt;0,$K$1/$L$203*L144,0)," ")</f>
        <v xml:space="preserve"> </v>
      </c>
      <c r="O144" s="10" t="str">
        <f>IF(Aanbod!D159&gt;"",IF(M144&gt;0,N144/M144," ")," ")</f>
        <v xml:space="preserve"> </v>
      </c>
      <c r="P144" s="26"/>
      <c r="Q144" s="30"/>
      <c r="R144" s="31" t="str">
        <f>IF(Aanbod!D159&gt;"",IF(EXACT(Aanbod!D159, "pA"),Berekening!B144,IF(EXACT(Aanbod!D159, "Gvg"),Berekening!B144,IF(EXACT(Aanbod!D159, "Gvg-A"),Berekening!B144,IF(EXACT(Aanbod!D159, "Gvg-B"),Berekening!B144,0))))," ")</f>
        <v xml:space="preserve"> </v>
      </c>
      <c r="S144" s="31" t="str">
        <f>IF(Aanbod!D159&gt;"",IF(EXACT(Aanbod!D159, "pA"),Aanbod!E159,IF(EXACT(Aanbod!D159, "Gvg"),Aanbod!E159,IF(EXACT(Aanbod!D159, "Gvg-A"),Aanbod!E159,IF(EXACT(Aanbod!D159, "Gvg-B"),Aanbod!E159,0))))," ")</f>
        <v xml:space="preserve"> </v>
      </c>
      <c r="T144" s="31" t="str">
        <f>IF(Aanbod!D159&gt;"",IF($R$203&gt;0,$Q$1/$R$203*R144,0)," ")</f>
        <v xml:space="preserve"> </v>
      </c>
      <c r="U144" s="29" t="str">
        <f>IF(Aanbod!D159&gt;"",IF(S144&gt;0,T144/S144," ")," ")</f>
        <v xml:space="preserve"> </v>
      </c>
      <c r="W144" s="26"/>
      <c r="X144" s="30"/>
      <c r="Y144" s="31" t="str">
        <f>IF(Aanbod!D159&gt;"",IF(EXACT(Aanbod!D159, "pB"),Berekening!B144,IF(EXACT(Aanbod!D159, "Gvg"),Berekening!B144,IF(EXACT(Aanbod!D159, "Gvg-A"),Berekening!B144,IF(EXACT(Aanbod!D159, "Gvg-B"),Berekening!B144,0))))," ")</f>
        <v xml:space="preserve"> </v>
      </c>
      <c r="Z144" s="31" t="str">
        <f>IF(Aanbod!D159&gt;"",IF(EXACT(Aanbod!D159, "pB"),Aanbod!E159,IF(EXACT(Aanbod!D159, "Gvg"),Aanbod!E159,IF(EXACT(Aanbod!D159, "Gvg-A"),Aanbod!E159,IF(EXACT(Aanbod!D159, "Gvg-B"),Aanbod!E159,0))))," ")</f>
        <v xml:space="preserve"> </v>
      </c>
      <c r="AA144" s="31" t="str">
        <f>IF(Aanbod!D159&gt;"",IF($Y$203&gt;0,$X$1/$Y$203*Y144,0)," ")</f>
        <v xml:space="preserve"> </v>
      </c>
      <c r="AB144" s="29" t="str">
        <f>IF(Aanbod!D159&gt;"",IF(Z144&gt;0,AA144/Z144," ")," ")</f>
        <v xml:space="preserve"> </v>
      </c>
      <c r="AC144" s="32"/>
      <c r="AD144" s="26" t="str">
        <f>IF(Aanbod!D159&gt;"",ROW(AE144)-1," ")</f>
        <v xml:space="preserve"> </v>
      </c>
      <c r="AE144" t="str">
        <f>IF(Aanbod!D159&gt;"",Aanbod!D159," ")</f>
        <v xml:space="preserve"> </v>
      </c>
      <c r="AF144" s="9" t="str">
        <f>IF(Aanbod!D159&gt;"",Aanbod!E159," ")</f>
        <v xml:space="preserve"> </v>
      </c>
      <c r="AG144" t="str">
        <f>IF(Aanbod!D159&gt;"",Aanbod!F159," ")</f>
        <v xml:space="preserve"> </v>
      </c>
      <c r="AH144" s="33" t="str">
        <f>IF(Aanbod!D159&gt;"",Berekening!B144," ")</f>
        <v xml:space="preserve"> </v>
      </c>
      <c r="AI144" s="34" t="str">
        <f>IF(Aanbod!D159&gt;"",Berekening!H144+Berekening!N144+Berekening!T144+Berekening!AA144," ")</f>
        <v xml:space="preserve"> </v>
      </c>
      <c r="AJ144" s="35" t="str">
        <f>IF(Aanbod!D159&gt;"",IF((AI144-AF144)&gt;0,0,(AI144-AF144))," ")</f>
        <v xml:space="preserve"> </v>
      </c>
      <c r="AK144" s="35" t="str">
        <f>IF(Aanbod!D159&gt;"",IF((AI144-AF144)&gt;0,(AI144-AF144),0)," ")</f>
        <v xml:space="preserve"> </v>
      </c>
      <c r="AL144" s="35" t="str">
        <f>IF(Aanbod!D159&gt;"",IF(AK144&gt;0,Berekening!H144/AI144*AK144,0)," ")</f>
        <v xml:space="preserve"> </v>
      </c>
      <c r="AM144" s="35" t="str">
        <f>IF(Aanbod!D159&gt;"",IF(AK144&gt;0,Berekening!N144/AI144*AK144,0)," ")</f>
        <v xml:space="preserve"> </v>
      </c>
      <c r="AN144" s="35" t="str">
        <f>IF(Aanbod!D159&gt;"",IF(AK144&gt;0,Berekening!T144/AI144*AK144,0)," ")</f>
        <v xml:space="preserve"> </v>
      </c>
      <c r="AO144" s="33" t="str">
        <f>IF(Aanbod!D159&gt;"",IF(AK144&gt;0,Berekening!AA144/AI144*AK144,0)," ")</f>
        <v xml:space="preserve"> </v>
      </c>
      <c r="AX144" s="36"/>
      <c r="AY144" s="5"/>
      <c r="AZ144" s="5" t="str">
        <f>IF(Aanbod!D159&gt;"",IF(EXACT(AK144,0),IF(EXACT(Aanbod!D159, "pA"),Berekening!B144,IF(EXACT(Aanbod!D159, "Gvg-A"),Berekening!B144,IF(EXACT(Aanbod!D159, "Gvg"),Berekening!B144,0))),0)," ")</f>
        <v xml:space="preserve"> </v>
      </c>
      <c r="BA144" s="5" t="str">
        <f>IF(Aanbod!D159&gt;"",IF(EXACT(AK144,0),IF(EXACT(Aanbod!D159, "pA"),Aanbod!E159,IF(EXACT(Aanbod!D159, "Gvg-A"),Aanbod!E159,IF(EXACT(Aanbod!D159, "Gvg"),Aanbod!E159,0))),0)," ")</f>
        <v xml:space="preserve"> </v>
      </c>
      <c r="BB144" s="5" t="str">
        <f>IF(Aanbod!D159&gt;"",IF($AZ$203&gt;0,$AY$1/$AZ$203*AZ144,0)," ")</f>
        <v xml:space="preserve"> </v>
      </c>
      <c r="BC144" s="29" t="str">
        <f>IF(Aanbod!D159&gt;"",IF(BA144&gt;0,BB144/BA144," ")," ")</f>
        <v xml:space="preserve"> </v>
      </c>
      <c r="BD144" s="5"/>
      <c r="BE144" s="5"/>
      <c r="BF144" s="5" t="str">
        <f>IF(Aanbod!D159&gt;"",IF(EXACT(AK144,0),IF(EXACT(Aanbod!D159, "pB"),Berekening!B144,IF(EXACT(Aanbod!D159, "Gvg-B"),Berekening!B144,IF(EXACT(Aanbod!D159, "Gvg"),Berekening!B144,0))),0)," ")</f>
        <v xml:space="preserve"> </v>
      </c>
      <c r="BG144" s="5" t="str">
        <f>IF(Aanbod!D159&gt;"",IF(EXACT(AK144,0),IF(EXACT(Aanbod!D159, "pB"),Aanbod!E159,IF(EXACT(Aanbod!D159, "Gvg-B"),Aanbod!E159,IF(EXACT(Aanbod!D159, "Gvg"),Aanbod!E159,0))),0)," ")</f>
        <v xml:space="preserve"> </v>
      </c>
      <c r="BH144" s="9" t="str">
        <f>IF(Aanbod!D159&gt;"",IF($BF$203&gt;0,$BE$1/$BF$203*BF144,0)," ")</f>
        <v xml:space="preserve"> </v>
      </c>
      <c r="BI144" s="10" t="str">
        <f>IF(Aanbod!D159&gt;"",IF(BG144&gt;0,BH144/BG144," ")," ")</f>
        <v xml:space="preserve"> </v>
      </c>
      <c r="BJ144" s="26"/>
      <c r="BK144" s="30"/>
      <c r="BL144" s="31" t="str">
        <f>IF(Aanbod!D159&gt;"",IF(EXACT(AK144,0),IF(EXACT(Aanbod!D159, "pA"),Berekening!B144,IF(EXACT(Aanbod!D159, "Gvg"),Berekening!B144,IF(EXACT(Aanbod!D159, "Gvg-A"),Berekening!B144,IF(EXACT(Aanbod!D159, "Gvg-B"),Berekening!B144,0)))),0)," ")</f>
        <v xml:space="preserve"> </v>
      </c>
      <c r="BM144" s="31" t="str">
        <f>IF(Aanbod!D159&gt;"",IF(EXACT(AK144,0),IF(EXACT(Aanbod!D159, "pA"),Aanbod!E159,IF(EXACT(Aanbod!D159, "Gvg"),Aanbod!E159,IF(EXACT(Aanbod!D159, "Gvg-A"),Aanbod!E159,IF(EXACT(Aanbod!D159, "Gvg-B"),Aanbod!E159,0)))),0)," ")</f>
        <v xml:space="preserve"> </v>
      </c>
      <c r="BN144" s="31" t="str">
        <f>IF(Aanbod!D159&gt;"",IF($BL$203&gt;0,$BK$1/$BL$203*BL144,0)," ")</f>
        <v xml:space="preserve"> </v>
      </c>
      <c r="BO144" s="29" t="str">
        <f>IF(Aanbod!D159&gt;"",IF(BM144&gt;0,BN144/BM144," ")," ")</f>
        <v xml:space="preserve"> </v>
      </c>
      <c r="BQ144" s="26"/>
      <c r="BR144" s="30"/>
      <c r="BS144" s="31" t="str">
        <f>IF(Aanbod!D159&gt;"",IF(EXACT(AK144,0),IF(EXACT(Aanbod!D159, "pB"),Berekening!B144,IF(EXACT(Aanbod!D159, "Gvg"),Berekening!B144,IF(EXACT(Aanbod!D159, "Gvg-A"),Berekening!B144,IF(EXACT(Aanbod!D159, "Gvg-B"),Berekening!B144,0)))),0)," ")</f>
        <v xml:space="preserve"> </v>
      </c>
      <c r="BT144" s="31" t="str">
        <f>IF(Aanbod!D159&gt;"",IF(EXACT(AK144,0),IF(EXACT(Aanbod!D159, "pB"),Aanbod!E159,IF(EXACT(Aanbod!D159, "Gvg"),Aanbod!E159,IF(EXACT(Aanbod!D159, "Gvg-A"),Aanbod!E159,IF(EXACT(Aanbod!D159, "Gvg-B"),Aanbod!E159,0)))),0)," ")</f>
        <v xml:space="preserve"> </v>
      </c>
      <c r="BU144" s="31" t="str">
        <f>IF(Aanbod!D159&gt;"",IF($BS$203&gt;0,$BR$1/$BS$203*BS144,0)," ")</f>
        <v xml:space="preserve"> </v>
      </c>
      <c r="BV144" s="29" t="str">
        <f>IF(Aanbod!D159&gt;"",IF(BT144&gt;0,BU144/BT144," ")," ")</f>
        <v xml:space="preserve"> </v>
      </c>
      <c r="BX144" s="34" t="str">
        <f>IF(Aanbod!D159&gt;"",AI144-AK144+BB144+BH144+BN144+BU144," ")</f>
        <v xml:space="preserve"> </v>
      </c>
      <c r="BY144" s="35" t="str">
        <f>IF(Aanbod!D159&gt;"",IF((BX144-AF144)&gt;0,0,(BX144-AF144))," ")</f>
        <v xml:space="preserve"> </v>
      </c>
      <c r="BZ144" s="35" t="str">
        <f>IF(Aanbod!D159&gt;"",IF((BX144-AF144)&gt;0,(BX144-AF144),0)," ")</f>
        <v xml:space="preserve"> </v>
      </c>
      <c r="CA144" s="35" t="str">
        <f>IF(Aanbod!D159&gt;"",IF(BZ144&gt;0,(Berekening!H144+BB144)/BX144*BZ144,0)," ")</f>
        <v xml:space="preserve"> </v>
      </c>
      <c r="CB144" s="35" t="str">
        <f>IF(Aanbod!D159&gt;"",IF(BZ144&gt;0,(Berekening!N144+BH144)/BX144*BZ144,0)," ")</f>
        <v xml:space="preserve"> </v>
      </c>
      <c r="CC144" s="35" t="str">
        <f>IF(Aanbod!D159&gt;"",IF(BZ144&gt;0,(Berekening!T144+BN144)/BX144*BZ144,0)," ")</f>
        <v xml:space="preserve"> </v>
      </c>
      <c r="CD144" s="33" t="str">
        <f>IF(Aanbod!D159&gt;"",IF(BZ144&gt;0,Berekening!AA144/BX144*BZ144,0)," ")</f>
        <v xml:space="preserve"> </v>
      </c>
      <c r="CE144" s="35"/>
      <c r="CM144" s="36"/>
      <c r="CN144" s="5"/>
      <c r="CO144" s="5" t="str">
        <f>IF(Aanbod!D159&gt;"",IF(EXACT(BZ144,0),IF(EXACT(AK144,0),IF(EXACT(AE144, "pA"),AH144,IF(EXACT(AE144, "Gvg-A"),AH144,IF(EXACT(AE144, "Gvg"),AH144,0))),0),0)," ")</f>
        <v xml:space="preserve"> </v>
      </c>
      <c r="CP144" s="5" t="str">
        <f>IF(Aanbod!D159&gt;"",IF(EXACT(BZ144,0),IF(EXACT(AK144,0),IF(EXACT(AE144, "pA"),AF144,IF(EXACT(AE144, "Gvg-A"),AF144,IF(EXACT(AE144, "Gvg"),AF144,0))),0),0)," ")</f>
        <v xml:space="preserve"> </v>
      </c>
      <c r="CQ144" s="5" t="str">
        <f>IF(Aanbod!D159&gt;"",IF($CO$203&gt;0,$CN$1/$CO$203*CO144,0)," ")</f>
        <v xml:space="preserve"> </v>
      </c>
      <c r="CR144" s="29" t="str">
        <f>IF(Aanbod!D159&gt;"",IF(CP144&gt;0,CQ144/CP144," ")," ")</f>
        <v xml:space="preserve"> </v>
      </c>
      <c r="CS144" s="5"/>
      <c r="CT144" s="5"/>
      <c r="CU144" s="5" t="str">
        <f>IF(Aanbod!D159&gt;"",IF(EXACT(BZ144,0),IF(EXACT(AK144,0),IF(EXACT(AE144, "pB"),AH144,IF(EXACT(AE144, "Gvg-B"),AH144,IF(EXACT(AE144, "Gvg"),AH144,0))),0),0)," ")</f>
        <v xml:space="preserve"> </v>
      </c>
      <c r="CV144" s="5" t="str">
        <f>IF(Aanbod!D159&gt;"",IF(EXACT(BZ144,0),IF(EXACT(AK144,0),IF(EXACT(AE144, "pB"),AF144,IF(EXACT(AE144, "Gvg-B"),AF144,IF(EXACT(AE144, "Gvg"),AF144,0))),0),0)," ")</f>
        <v xml:space="preserve"> </v>
      </c>
      <c r="CW144" s="9" t="str">
        <f>IF(Aanbod!D159&gt;"",IF($CU$203&gt;0,$CT$1/$CU$203*CU144,0)," ")</f>
        <v xml:space="preserve"> </v>
      </c>
      <c r="CX144" s="10" t="str">
        <f>IF(Aanbod!D159&gt;"",IF(CV144&gt;0,CW144/CV144," ")," ")</f>
        <v xml:space="preserve"> </v>
      </c>
      <c r="CY144" s="26"/>
      <c r="CZ144" s="30"/>
      <c r="DA144" s="31" t="str">
        <f>IF(Aanbod!D159&gt;"",IF(EXACT(BZ144,0),IF(EXACT(AK144,0),IF(EXACT(AE144, "pA"),AH144,IF(EXACT(AE144, "Gvg"),AH144,IF(EXACT(AE144, "Gvg-A"),AH144,IF(EXACT(AE144, "Gvg-B"),AH144,0)))),0),0)," ")</f>
        <v xml:space="preserve"> </v>
      </c>
      <c r="DB144" s="31" t="str">
        <f>IF(Aanbod!D159&gt;"",IF(EXACT(BZ144,0),IF(EXACT(AK144,0),IF(EXACT(AE144, "pA"),AF144,IF(EXACT(AE144, "Gvg"),AF144,IF(EXACT(AE144, "Gvg-A"),AF144,IF(EXACT(AE144, "Gvg-B"),AF144,0)))),0),0)," ")</f>
        <v xml:space="preserve"> </v>
      </c>
      <c r="DC144" s="31" t="str">
        <f>IF(Aanbod!D159&gt;"",IF($DA$203&gt;0,$CZ$1/$DA$203*DA144,0)," ")</f>
        <v xml:space="preserve"> </v>
      </c>
      <c r="DD144" s="29" t="str">
        <f>IF(Aanbod!D159&gt;"",IF(DB144&gt;0,DC144/DB144," ")," ")</f>
        <v xml:space="preserve"> </v>
      </c>
      <c r="DF144" s="26"/>
      <c r="DG144" s="30"/>
      <c r="DH144" s="31" t="str">
        <f>IF(Aanbod!D159&gt;"",IF(EXACT(BZ144,0),IF(EXACT(AK144,0),IF(EXACT(AE144, "pB"),AH144,IF(EXACT(AE144, "Gvg"),AH144,IF(EXACT(AE144, "Gvg-A"),AH144,IF(EXACT(AE144, "Gvg-B"),AH144,0)))),0),0)," ")</f>
        <v xml:space="preserve"> </v>
      </c>
      <c r="DI144" s="31" t="str">
        <f>IF(Aanbod!D159&gt;"",IF(EXACT(BZ144,0),IF(EXACT(AK144,0),IF(EXACT(AE144, "pB"),AF144,IF(EXACT(AE144, "Gvg"),AF144,IF(EXACT(AE144, "Gvg-A"),AF144,IF(EXACT(AE144, "Gvg-B"),AF144,0)))),0),0)," ")</f>
        <v xml:space="preserve"> </v>
      </c>
      <c r="DJ144" s="31" t="str">
        <f>IF(Aanbod!D159&gt;"",IF($DH$203&gt;0,$DG$1/$DH$203*DH144,0)," ")</f>
        <v xml:space="preserve"> </v>
      </c>
      <c r="DK144" s="29" t="str">
        <f>IF(Aanbod!D159&gt;"",IF(DI144&gt;0,DJ144/DI144," ")," ")</f>
        <v xml:space="preserve"> </v>
      </c>
      <c r="DM144" s="37" t="str">
        <f>IF(Aanbod!D159&gt;"",BX144-BZ144+CQ144+CW144+DC144+DJ144," ")</f>
        <v xml:space="preserve"> </v>
      </c>
      <c r="DN144" s="35" t="str">
        <f>IF(Aanbod!D159&gt;"",IF((DM144-AF144)&gt;0,(DM144-AF144),0)," ")</f>
        <v xml:space="preserve"> </v>
      </c>
      <c r="DO144" s="35" t="str">
        <f>IF(Aanbod!D159&gt;"",IF(DN144&gt;0,(Berekening!H144+BB144+CQ144)/DM144*DN144,0)," ")</f>
        <v xml:space="preserve"> </v>
      </c>
      <c r="DP144" s="35" t="str">
        <f>IF(Aanbod!D159&gt;"",IF(DN144&gt;0,(Berekening!N144+BH144+CW144)/DM144*DN144,0)," ")</f>
        <v xml:space="preserve"> </v>
      </c>
      <c r="DQ144" s="35" t="str">
        <f>IF(Aanbod!D159&gt;"",IF(DN144&gt;0,(Berekening!T144+BN144+DC144)/DM144*DN144,0)," ")</f>
        <v xml:space="preserve"> </v>
      </c>
      <c r="DR144" s="33" t="str">
        <f>IF(Aanbod!D159&gt;"",IF(DN144&gt;0,(Berekening!AA144+BU144+DJ144)/DM144*DN144,0)," ")</f>
        <v xml:space="preserve"> </v>
      </c>
      <c r="DS144" s="35"/>
      <c r="DT144" s="38" t="str">
        <f>IF(Aanbod!D159&gt;"",ROUND((DM144-DN144),2)," ")</f>
        <v xml:space="preserve"> </v>
      </c>
      <c r="DU144" s="38" t="str">
        <f>IF(Aanbod!D159&gt;"",IF(DT144=C144,0.01,DT144),"")</f>
        <v/>
      </c>
      <c r="DV144" s="39" t="str">
        <f>IF(Aanbod!D159&gt;"",RANK(DU144,$DU$2:$DU$201) + COUNTIF($DU$2:DU144,DU144) -1," ")</f>
        <v xml:space="preserve"> </v>
      </c>
      <c r="DW144" s="35" t="str">
        <f>IF(Aanbod!D159&gt;"",IF($DV$203&lt;0,IF(DV144&lt;=ABS($DV$203),0.01,0),IF(DV144&lt;=ABS($DV$203),-0.01,0))," ")</f>
        <v xml:space="preserve"> </v>
      </c>
      <c r="DX144" s="35"/>
      <c r="DY144" s="28" t="str">
        <f>IF(Aanbod!D159&gt;"",DT144+DW144," ")</f>
        <v xml:space="preserve"> </v>
      </c>
    </row>
    <row r="145" spans="1:129" x14ac:dyDescent="0.25">
      <c r="A145" s="26" t="str">
        <f>Aanbod!A160</f>
        <v/>
      </c>
      <c r="B145" s="27" t="str">
        <f>IF(Aanbod!D160&gt;"",IF(EXACT(Aanbod!F160, "Preferent"),Aanbod!E160*2,IF(EXACT(Aanbod!F160, "Concurrent"),Aanbod!E160,0))," ")</f>
        <v xml:space="preserve"> </v>
      </c>
      <c r="C145" s="28" t="str">
        <f>IF(Aanbod!E160&gt;0,Aanbod!E160," ")</f>
        <v xml:space="preserve"> </v>
      </c>
      <c r="D145" s="5"/>
      <c r="E145" s="5"/>
      <c r="F145" s="5" t="str">
        <f>IF(Aanbod!D160&gt;"",IF(EXACT(Aanbod!D160, "pA"),Berekening!B145,IF(EXACT(Aanbod!D160, "Gvg-A"),Berekening!B145,IF(EXACT(Aanbod!D160, "Gvg"),Berekening!B145,0)))," ")</f>
        <v xml:space="preserve"> </v>
      </c>
      <c r="G145" s="5" t="str">
        <f>IF(Aanbod!D160&gt;"",IF(EXACT(Aanbod!D160, "pA"),Aanbod!E160,IF(EXACT(Aanbod!D160, "Gvg-A"),Aanbod!E160,IF(EXACT(Aanbod!D160, "Gvg"),Aanbod!E160,0)))," ")</f>
        <v xml:space="preserve"> </v>
      </c>
      <c r="H145" s="5" t="str">
        <f>IF(Aanbod!D160&gt;"",IF($F$203&gt;0,$E$1/$F$203*F145,0)," ")</f>
        <v xml:space="preserve"> </v>
      </c>
      <c r="I145" s="29" t="str">
        <f>IF(Aanbod!D160&gt;"",IF(G145&gt;0,H145/G145," ")," ")</f>
        <v xml:space="preserve"> </v>
      </c>
      <c r="J145" s="5"/>
      <c r="K145" s="5"/>
      <c r="L145" s="5" t="str">
        <f>IF(Aanbod!D160&gt;"",IF(EXACT(Aanbod!D160, "pB"),Berekening!B145,IF(EXACT(Aanbod!D160, "Gvg-B"),Berekening!B145,IF(EXACT(Aanbod!D160, "Gvg"),Berekening!B145,0)))," ")</f>
        <v xml:space="preserve"> </v>
      </c>
      <c r="M145" s="5" t="str">
        <f>IF(Aanbod!D160&gt;"",IF(EXACT(Aanbod!D160, "pB"),Aanbod!E160,IF(EXACT(Aanbod!D160, "Gvg-B"),Aanbod!E160,IF(EXACT(Aanbod!D160, "Gvg"),Aanbod!E160,0)))," ")</f>
        <v xml:space="preserve"> </v>
      </c>
      <c r="N145" s="9" t="str">
        <f>IF(Aanbod!D160&gt;"",IF($L$203&gt;0,$K$1/$L$203*L145,0)," ")</f>
        <v xml:space="preserve"> </v>
      </c>
      <c r="O145" s="10" t="str">
        <f>IF(Aanbod!D160&gt;"",IF(M145&gt;0,N145/M145," ")," ")</f>
        <v xml:space="preserve"> </v>
      </c>
      <c r="P145" s="26"/>
      <c r="Q145" s="30"/>
      <c r="R145" s="31" t="str">
        <f>IF(Aanbod!D160&gt;"",IF(EXACT(Aanbod!D160, "pA"),Berekening!B145,IF(EXACT(Aanbod!D160, "Gvg"),Berekening!B145,IF(EXACT(Aanbod!D160, "Gvg-A"),Berekening!B145,IF(EXACT(Aanbod!D160, "Gvg-B"),Berekening!B145,0))))," ")</f>
        <v xml:space="preserve"> </v>
      </c>
      <c r="S145" s="31" t="str">
        <f>IF(Aanbod!D160&gt;"",IF(EXACT(Aanbod!D160, "pA"),Aanbod!E160,IF(EXACT(Aanbod!D160, "Gvg"),Aanbod!E160,IF(EXACT(Aanbod!D160, "Gvg-A"),Aanbod!E160,IF(EXACT(Aanbod!D160, "Gvg-B"),Aanbod!E160,0))))," ")</f>
        <v xml:space="preserve"> </v>
      </c>
      <c r="T145" s="31" t="str">
        <f>IF(Aanbod!D160&gt;"",IF($R$203&gt;0,$Q$1/$R$203*R145,0)," ")</f>
        <v xml:space="preserve"> </v>
      </c>
      <c r="U145" s="29" t="str">
        <f>IF(Aanbod!D160&gt;"",IF(S145&gt;0,T145/S145," ")," ")</f>
        <v xml:space="preserve"> </v>
      </c>
      <c r="W145" s="26"/>
      <c r="X145" s="30"/>
      <c r="Y145" s="31" t="str">
        <f>IF(Aanbod!D160&gt;"",IF(EXACT(Aanbod!D160, "pB"),Berekening!B145,IF(EXACT(Aanbod!D160, "Gvg"),Berekening!B145,IF(EXACT(Aanbod!D160, "Gvg-A"),Berekening!B145,IF(EXACT(Aanbod!D160, "Gvg-B"),Berekening!B145,0))))," ")</f>
        <v xml:space="preserve"> </v>
      </c>
      <c r="Z145" s="31" t="str">
        <f>IF(Aanbod!D160&gt;"",IF(EXACT(Aanbod!D160, "pB"),Aanbod!E160,IF(EXACT(Aanbod!D160, "Gvg"),Aanbod!E160,IF(EXACT(Aanbod!D160, "Gvg-A"),Aanbod!E160,IF(EXACT(Aanbod!D160, "Gvg-B"),Aanbod!E160,0))))," ")</f>
        <v xml:space="preserve"> </v>
      </c>
      <c r="AA145" s="31" t="str">
        <f>IF(Aanbod!D160&gt;"",IF($Y$203&gt;0,$X$1/$Y$203*Y145,0)," ")</f>
        <v xml:space="preserve"> </v>
      </c>
      <c r="AB145" s="29" t="str">
        <f>IF(Aanbod!D160&gt;"",IF(Z145&gt;0,AA145/Z145," ")," ")</f>
        <v xml:space="preserve"> </v>
      </c>
      <c r="AC145" s="32"/>
      <c r="AD145" s="26" t="str">
        <f>IF(Aanbod!D160&gt;"",ROW(AE145)-1," ")</f>
        <v xml:space="preserve"> </v>
      </c>
      <c r="AE145" t="str">
        <f>IF(Aanbod!D160&gt;"",Aanbod!D160," ")</f>
        <v xml:space="preserve"> </v>
      </c>
      <c r="AF145" s="9" t="str">
        <f>IF(Aanbod!D160&gt;"",Aanbod!E160," ")</f>
        <v xml:space="preserve"> </v>
      </c>
      <c r="AG145" t="str">
        <f>IF(Aanbod!D160&gt;"",Aanbod!F160," ")</f>
        <v xml:space="preserve"> </v>
      </c>
      <c r="AH145" s="33" t="str">
        <f>IF(Aanbod!D160&gt;"",Berekening!B145," ")</f>
        <v xml:space="preserve"> </v>
      </c>
      <c r="AI145" s="34" t="str">
        <f>IF(Aanbod!D160&gt;"",Berekening!H145+Berekening!N145+Berekening!T145+Berekening!AA145," ")</f>
        <v xml:space="preserve"> </v>
      </c>
      <c r="AJ145" s="35" t="str">
        <f>IF(Aanbod!D160&gt;"",IF((AI145-AF145)&gt;0,0,(AI145-AF145))," ")</f>
        <v xml:space="preserve"> </v>
      </c>
      <c r="AK145" s="35" t="str">
        <f>IF(Aanbod!D160&gt;"",IF((AI145-AF145)&gt;0,(AI145-AF145),0)," ")</f>
        <v xml:space="preserve"> </v>
      </c>
      <c r="AL145" s="35" t="str">
        <f>IF(Aanbod!D160&gt;"",IF(AK145&gt;0,Berekening!H145/AI145*AK145,0)," ")</f>
        <v xml:space="preserve"> </v>
      </c>
      <c r="AM145" s="35" t="str">
        <f>IF(Aanbod!D160&gt;"",IF(AK145&gt;0,Berekening!N145/AI145*AK145,0)," ")</f>
        <v xml:space="preserve"> </v>
      </c>
      <c r="AN145" s="35" t="str">
        <f>IF(Aanbod!D160&gt;"",IF(AK145&gt;0,Berekening!T145/AI145*AK145,0)," ")</f>
        <v xml:space="preserve"> </v>
      </c>
      <c r="AO145" s="33" t="str">
        <f>IF(Aanbod!D160&gt;"",IF(AK145&gt;0,Berekening!AA145/AI145*AK145,0)," ")</f>
        <v xml:space="preserve"> </v>
      </c>
      <c r="AX145" s="36"/>
      <c r="AY145" s="5"/>
      <c r="AZ145" s="5" t="str">
        <f>IF(Aanbod!D160&gt;"",IF(EXACT(AK145,0),IF(EXACT(Aanbod!D160, "pA"),Berekening!B145,IF(EXACT(Aanbod!D160, "Gvg-A"),Berekening!B145,IF(EXACT(Aanbod!D160, "Gvg"),Berekening!B145,0))),0)," ")</f>
        <v xml:space="preserve"> </v>
      </c>
      <c r="BA145" s="5" t="str">
        <f>IF(Aanbod!D160&gt;"",IF(EXACT(AK145,0),IF(EXACT(Aanbod!D160, "pA"),Aanbod!E160,IF(EXACT(Aanbod!D160, "Gvg-A"),Aanbod!E160,IF(EXACT(Aanbod!D160, "Gvg"),Aanbod!E160,0))),0)," ")</f>
        <v xml:space="preserve"> </v>
      </c>
      <c r="BB145" s="5" t="str">
        <f>IF(Aanbod!D160&gt;"",IF($AZ$203&gt;0,$AY$1/$AZ$203*AZ145,0)," ")</f>
        <v xml:space="preserve"> </v>
      </c>
      <c r="BC145" s="29" t="str">
        <f>IF(Aanbod!D160&gt;"",IF(BA145&gt;0,BB145/BA145," ")," ")</f>
        <v xml:space="preserve"> </v>
      </c>
      <c r="BD145" s="5"/>
      <c r="BE145" s="5"/>
      <c r="BF145" s="5" t="str">
        <f>IF(Aanbod!D160&gt;"",IF(EXACT(AK145,0),IF(EXACT(Aanbod!D160, "pB"),Berekening!B145,IF(EXACT(Aanbod!D160, "Gvg-B"),Berekening!B145,IF(EXACT(Aanbod!D160, "Gvg"),Berekening!B145,0))),0)," ")</f>
        <v xml:space="preserve"> </v>
      </c>
      <c r="BG145" s="5" t="str">
        <f>IF(Aanbod!D160&gt;"",IF(EXACT(AK145,0),IF(EXACT(Aanbod!D160, "pB"),Aanbod!E160,IF(EXACT(Aanbod!D160, "Gvg-B"),Aanbod!E160,IF(EXACT(Aanbod!D160, "Gvg"),Aanbod!E160,0))),0)," ")</f>
        <v xml:space="preserve"> </v>
      </c>
      <c r="BH145" s="9" t="str">
        <f>IF(Aanbod!D160&gt;"",IF($BF$203&gt;0,$BE$1/$BF$203*BF145,0)," ")</f>
        <v xml:space="preserve"> </v>
      </c>
      <c r="BI145" s="10" t="str">
        <f>IF(Aanbod!D160&gt;"",IF(BG145&gt;0,BH145/BG145," ")," ")</f>
        <v xml:space="preserve"> </v>
      </c>
      <c r="BJ145" s="26"/>
      <c r="BK145" s="30"/>
      <c r="BL145" s="31" t="str">
        <f>IF(Aanbod!D160&gt;"",IF(EXACT(AK145,0),IF(EXACT(Aanbod!D160, "pA"),Berekening!B145,IF(EXACT(Aanbod!D160, "Gvg"),Berekening!B145,IF(EXACT(Aanbod!D160, "Gvg-A"),Berekening!B145,IF(EXACT(Aanbod!D160, "Gvg-B"),Berekening!B145,0)))),0)," ")</f>
        <v xml:space="preserve"> </v>
      </c>
      <c r="BM145" s="31" t="str">
        <f>IF(Aanbod!D160&gt;"",IF(EXACT(AK145,0),IF(EXACT(Aanbod!D160, "pA"),Aanbod!E160,IF(EXACT(Aanbod!D160, "Gvg"),Aanbod!E160,IF(EXACT(Aanbod!D160, "Gvg-A"),Aanbod!E160,IF(EXACT(Aanbod!D160, "Gvg-B"),Aanbod!E160,0)))),0)," ")</f>
        <v xml:space="preserve"> </v>
      </c>
      <c r="BN145" s="31" t="str">
        <f>IF(Aanbod!D160&gt;"",IF($BL$203&gt;0,$BK$1/$BL$203*BL145,0)," ")</f>
        <v xml:space="preserve"> </v>
      </c>
      <c r="BO145" s="29" t="str">
        <f>IF(Aanbod!D160&gt;"",IF(BM145&gt;0,BN145/BM145," ")," ")</f>
        <v xml:space="preserve"> </v>
      </c>
      <c r="BQ145" s="26"/>
      <c r="BR145" s="30"/>
      <c r="BS145" s="31" t="str">
        <f>IF(Aanbod!D160&gt;"",IF(EXACT(AK145,0),IF(EXACT(Aanbod!D160, "pB"),Berekening!B145,IF(EXACT(Aanbod!D160, "Gvg"),Berekening!B145,IF(EXACT(Aanbod!D160, "Gvg-A"),Berekening!B145,IF(EXACT(Aanbod!D160, "Gvg-B"),Berekening!B145,0)))),0)," ")</f>
        <v xml:space="preserve"> </v>
      </c>
      <c r="BT145" s="31" t="str">
        <f>IF(Aanbod!D160&gt;"",IF(EXACT(AK145,0),IF(EXACT(Aanbod!D160, "pB"),Aanbod!E160,IF(EXACT(Aanbod!D160, "Gvg"),Aanbod!E160,IF(EXACT(Aanbod!D160, "Gvg-A"),Aanbod!E160,IF(EXACT(Aanbod!D160, "Gvg-B"),Aanbod!E160,0)))),0)," ")</f>
        <v xml:space="preserve"> </v>
      </c>
      <c r="BU145" s="31" t="str">
        <f>IF(Aanbod!D160&gt;"",IF($BS$203&gt;0,$BR$1/$BS$203*BS145,0)," ")</f>
        <v xml:space="preserve"> </v>
      </c>
      <c r="BV145" s="29" t="str">
        <f>IF(Aanbod!D160&gt;"",IF(BT145&gt;0,BU145/BT145," ")," ")</f>
        <v xml:space="preserve"> </v>
      </c>
      <c r="BX145" s="34" t="str">
        <f>IF(Aanbod!D160&gt;"",AI145-AK145+BB145+BH145+BN145+BU145," ")</f>
        <v xml:space="preserve"> </v>
      </c>
      <c r="BY145" s="35" t="str">
        <f>IF(Aanbod!D160&gt;"",IF((BX145-AF145)&gt;0,0,(BX145-AF145))," ")</f>
        <v xml:space="preserve"> </v>
      </c>
      <c r="BZ145" s="35" t="str">
        <f>IF(Aanbod!D160&gt;"",IF((BX145-AF145)&gt;0,(BX145-AF145),0)," ")</f>
        <v xml:space="preserve"> </v>
      </c>
      <c r="CA145" s="35" t="str">
        <f>IF(Aanbod!D160&gt;"",IF(BZ145&gt;0,(Berekening!H145+BB145)/BX145*BZ145,0)," ")</f>
        <v xml:space="preserve"> </v>
      </c>
      <c r="CB145" s="35" t="str">
        <f>IF(Aanbod!D160&gt;"",IF(BZ145&gt;0,(Berekening!N145+BH145)/BX145*BZ145,0)," ")</f>
        <v xml:space="preserve"> </v>
      </c>
      <c r="CC145" s="35" t="str">
        <f>IF(Aanbod!D160&gt;"",IF(BZ145&gt;0,(Berekening!T145+BN145)/BX145*BZ145,0)," ")</f>
        <v xml:space="preserve"> </v>
      </c>
      <c r="CD145" s="33" t="str">
        <f>IF(Aanbod!D160&gt;"",IF(BZ145&gt;0,Berekening!AA145/BX145*BZ145,0)," ")</f>
        <v xml:space="preserve"> </v>
      </c>
      <c r="CE145" s="35"/>
      <c r="CM145" s="36"/>
      <c r="CN145" s="5"/>
      <c r="CO145" s="5" t="str">
        <f>IF(Aanbod!D160&gt;"",IF(EXACT(BZ145,0),IF(EXACT(AK145,0),IF(EXACT(AE145, "pA"),AH145,IF(EXACT(AE145, "Gvg-A"),AH145,IF(EXACT(AE145, "Gvg"),AH145,0))),0),0)," ")</f>
        <v xml:space="preserve"> </v>
      </c>
      <c r="CP145" s="5" t="str">
        <f>IF(Aanbod!D160&gt;"",IF(EXACT(BZ145,0),IF(EXACT(AK145,0),IF(EXACT(AE145, "pA"),AF145,IF(EXACT(AE145, "Gvg-A"),AF145,IF(EXACT(AE145, "Gvg"),AF145,0))),0),0)," ")</f>
        <v xml:space="preserve"> </v>
      </c>
      <c r="CQ145" s="5" t="str">
        <f>IF(Aanbod!D160&gt;"",IF($CO$203&gt;0,$CN$1/$CO$203*CO145,0)," ")</f>
        <v xml:space="preserve"> </v>
      </c>
      <c r="CR145" s="29" t="str">
        <f>IF(Aanbod!D160&gt;"",IF(CP145&gt;0,CQ145/CP145," ")," ")</f>
        <v xml:space="preserve"> </v>
      </c>
      <c r="CS145" s="5"/>
      <c r="CT145" s="5"/>
      <c r="CU145" s="5" t="str">
        <f>IF(Aanbod!D160&gt;"",IF(EXACT(BZ145,0),IF(EXACT(AK145,0),IF(EXACT(AE145, "pB"),AH145,IF(EXACT(AE145, "Gvg-B"),AH145,IF(EXACT(AE145, "Gvg"),AH145,0))),0),0)," ")</f>
        <v xml:space="preserve"> </v>
      </c>
      <c r="CV145" s="5" t="str">
        <f>IF(Aanbod!D160&gt;"",IF(EXACT(BZ145,0),IF(EXACT(AK145,0),IF(EXACT(AE145, "pB"),AF145,IF(EXACT(AE145, "Gvg-B"),AF145,IF(EXACT(AE145, "Gvg"),AF145,0))),0),0)," ")</f>
        <v xml:space="preserve"> </v>
      </c>
      <c r="CW145" s="9" t="str">
        <f>IF(Aanbod!D160&gt;"",IF($CU$203&gt;0,$CT$1/$CU$203*CU145,0)," ")</f>
        <v xml:space="preserve"> </v>
      </c>
      <c r="CX145" s="10" t="str">
        <f>IF(Aanbod!D160&gt;"",IF(CV145&gt;0,CW145/CV145," ")," ")</f>
        <v xml:space="preserve"> </v>
      </c>
      <c r="CY145" s="26"/>
      <c r="CZ145" s="30"/>
      <c r="DA145" s="31" t="str">
        <f>IF(Aanbod!D160&gt;"",IF(EXACT(BZ145,0),IF(EXACT(AK145,0),IF(EXACT(AE145, "pA"),AH145,IF(EXACT(AE145, "Gvg"),AH145,IF(EXACT(AE145, "Gvg-A"),AH145,IF(EXACT(AE145, "Gvg-B"),AH145,0)))),0),0)," ")</f>
        <v xml:space="preserve"> </v>
      </c>
      <c r="DB145" s="31" t="str">
        <f>IF(Aanbod!D160&gt;"",IF(EXACT(BZ145,0),IF(EXACT(AK145,0),IF(EXACT(AE145, "pA"),AF145,IF(EXACT(AE145, "Gvg"),AF145,IF(EXACT(AE145, "Gvg-A"),AF145,IF(EXACT(AE145, "Gvg-B"),AF145,0)))),0),0)," ")</f>
        <v xml:space="preserve"> </v>
      </c>
      <c r="DC145" s="31" t="str">
        <f>IF(Aanbod!D160&gt;"",IF($DA$203&gt;0,$CZ$1/$DA$203*DA145,0)," ")</f>
        <v xml:space="preserve"> </v>
      </c>
      <c r="DD145" s="29" t="str">
        <f>IF(Aanbod!D160&gt;"",IF(DB145&gt;0,DC145/DB145," ")," ")</f>
        <v xml:space="preserve"> </v>
      </c>
      <c r="DF145" s="26"/>
      <c r="DG145" s="30"/>
      <c r="DH145" s="31" t="str">
        <f>IF(Aanbod!D160&gt;"",IF(EXACT(BZ145,0),IF(EXACT(AK145,0),IF(EXACT(AE145, "pB"),AH145,IF(EXACT(AE145, "Gvg"),AH145,IF(EXACT(AE145, "Gvg-A"),AH145,IF(EXACT(AE145, "Gvg-B"),AH145,0)))),0),0)," ")</f>
        <v xml:space="preserve"> </v>
      </c>
      <c r="DI145" s="31" t="str">
        <f>IF(Aanbod!D160&gt;"",IF(EXACT(BZ145,0),IF(EXACT(AK145,0),IF(EXACT(AE145, "pB"),AF145,IF(EXACT(AE145, "Gvg"),AF145,IF(EXACT(AE145, "Gvg-A"),AF145,IF(EXACT(AE145, "Gvg-B"),AF145,0)))),0),0)," ")</f>
        <v xml:space="preserve"> </v>
      </c>
      <c r="DJ145" s="31" t="str">
        <f>IF(Aanbod!D160&gt;"",IF($DH$203&gt;0,$DG$1/$DH$203*DH145,0)," ")</f>
        <v xml:space="preserve"> </v>
      </c>
      <c r="DK145" s="29" t="str">
        <f>IF(Aanbod!D160&gt;"",IF(DI145&gt;0,DJ145/DI145," ")," ")</f>
        <v xml:space="preserve"> </v>
      </c>
      <c r="DM145" s="37" t="str">
        <f>IF(Aanbod!D160&gt;"",BX145-BZ145+CQ145+CW145+DC145+DJ145," ")</f>
        <v xml:space="preserve"> </v>
      </c>
      <c r="DN145" s="35" t="str">
        <f>IF(Aanbod!D160&gt;"",IF((DM145-AF145)&gt;0,(DM145-AF145),0)," ")</f>
        <v xml:space="preserve"> </v>
      </c>
      <c r="DO145" s="35" t="str">
        <f>IF(Aanbod!D160&gt;"",IF(DN145&gt;0,(Berekening!H145+BB145+CQ145)/DM145*DN145,0)," ")</f>
        <v xml:space="preserve"> </v>
      </c>
      <c r="DP145" s="35" t="str">
        <f>IF(Aanbod!D160&gt;"",IF(DN145&gt;0,(Berekening!N145+BH145+CW145)/DM145*DN145,0)," ")</f>
        <v xml:space="preserve"> </v>
      </c>
      <c r="DQ145" s="35" t="str">
        <f>IF(Aanbod!D160&gt;"",IF(DN145&gt;0,(Berekening!T145+BN145+DC145)/DM145*DN145,0)," ")</f>
        <v xml:space="preserve"> </v>
      </c>
      <c r="DR145" s="33" t="str">
        <f>IF(Aanbod!D160&gt;"",IF(DN145&gt;0,(Berekening!AA145+BU145+DJ145)/DM145*DN145,0)," ")</f>
        <v xml:space="preserve"> </v>
      </c>
      <c r="DS145" s="35"/>
      <c r="DT145" s="38" t="str">
        <f>IF(Aanbod!D160&gt;"",ROUND((DM145-DN145),2)," ")</f>
        <v xml:space="preserve"> </v>
      </c>
      <c r="DU145" s="38" t="str">
        <f>IF(Aanbod!D160&gt;"",IF(DT145=C145,0.01,DT145),"")</f>
        <v/>
      </c>
      <c r="DV145" s="39" t="str">
        <f>IF(Aanbod!D160&gt;"",RANK(DU145,$DU$2:$DU$201) + COUNTIF($DU$2:DU145,DU145) -1," ")</f>
        <v xml:space="preserve"> </v>
      </c>
      <c r="DW145" s="35" t="str">
        <f>IF(Aanbod!D160&gt;"",IF($DV$203&lt;0,IF(DV145&lt;=ABS($DV$203),0.01,0),IF(DV145&lt;=ABS($DV$203),-0.01,0))," ")</f>
        <v xml:space="preserve"> </v>
      </c>
      <c r="DX145" s="35"/>
      <c r="DY145" s="28" t="str">
        <f>IF(Aanbod!D160&gt;"",DT145+DW145," ")</f>
        <v xml:space="preserve"> </v>
      </c>
    </row>
    <row r="146" spans="1:129" x14ac:dyDescent="0.25">
      <c r="A146" s="26" t="str">
        <f>Aanbod!A161</f>
        <v/>
      </c>
      <c r="B146" s="27" t="str">
        <f>IF(Aanbod!D161&gt;"",IF(EXACT(Aanbod!F161, "Preferent"),Aanbod!E161*2,IF(EXACT(Aanbod!F161, "Concurrent"),Aanbod!E161,0))," ")</f>
        <v xml:space="preserve"> </v>
      </c>
      <c r="C146" s="28" t="str">
        <f>IF(Aanbod!E161&gt;0,Aanbod!E161," ")</f>
        <v xml:space="preserve"> </v>
      </c>
      <c r="D146" s="5"/>
      <c r="E146" s="5"/>
      <c r="F146" s="5" t="str">
        <f>IF(Aanbod!D161&gt;"",IF(EXACT(Aanbod!D161, "pA"),Berekening!B146,IF(EXACT(Aanbod!D161, "Gvg-A"),Berekening!B146,IF(EXACT(Aanbod!D161, "Gvg"),Berekening!B146,0)))," ")</f>
        <v xml:space="preserve"> </v>
      </c>
      <c r="G146" s="5" t="str">
        <f>IF(Aanbod!D161&gt;"",IF(EXACT(Aanbod!D161, "pA"),Aanbod!E161,IF(EXACT(Aanbod!D161, "Gvg-A"),Aanbod!E161,IF(EXACT(Aanbod!D161, "Gvg"),Aanbod!E161,0)))," ")</f>
        <v xml:space="preserve"> </v>
      </c>
      <c r="H146" s="5" t="str">
        <f>IF(Aanbod!D161&gt;"",IF($F$203&gt;0,$E$1/$F$203*F146,0)," ")</f>
        <v xml:space="preserve"> </v>
      </c>
      <c r="I146" s="29" t="str">
        <f>IF(Aanbod!D161&gt;"",IF(G146&gt;0,H146/G146," ")," ")</f>
        <v xml:space="preserve"> </v>
      </c>
      <c r="J146" s="5"/>
      <c r="K146" s="5"/>
      <c r="L146" s="5" t="str">
        <f>IF(Aanbod!D161&gt;"",IF(EXACT(Aanbod!D161, "pB"),Berekening!B146,IF(EXACT(Aanbod!D161, "Gvg-B"),Berekening!B146,IF(EXACT(Aanbod!D161, "Gvg"),Berekening!B146,0)))," ")</f>
        <v xml:space="preserve"> </v>
      </c>
      <c r="M146" s="5" t="str">
        <f>IF(Aanbod!D161&gt;"",IF(EXACT(Aanbod!D161, "pB"),Aanbod!E161,IF(EXACT(Aanbod!D161, "Gvg-B"),Aanbod!E161,IF(EXACT(Aanbod!D161, "Gvg"),Aanbod!E161,0)))," ")</f>
        <v xml:space="preserve"> </v>
      </c>
      <c r="N146" s="9" t="str">
        <f>IF(Aanbod!D161&gt;"",IF($L$203&gt;0,$K$1/$L$203*L146,0)," ")</f>
        <v xml:space="preserve"> </v>
      </c>
      <c r="O146" s="10" t="str">
        <f>IF(Aanbod!D161&gt;"",IF(M146&gt;0,N146/M146," ")," ")</f>
        <v xml:space="preserve"> </v>
      </c>
      <c r="P146" s="26"/>
      <c r="Q146" s="30"/>
      <c r="R146" s="31" t="str">
        <f>IF(Aanbod!D161&gt;"",IF(EXACT(Aanbod!D161, "pA"),Berekening!B146,IF(EXACT(Aanbod!D161, "Gvg"),Berekening!B146,IF(EXACT(Aanbod!D161, "Gvg-A"),Berekening!B146,IF(EXACT(Aanbod!D161, "Gvg-B"),Berekening!B146,0))))," ")</f>
        <v xml:space="preserve"> </v>
      </c>
      <c r="S146" s="31" t="str">
        <f>IF(Aanbod!D161&gt;"",IF(EXACT(Aanbod!D161, "pA"),Aanbod!E161,IF(EXACT(Aanbod!D161, "Gvg"),Aanbod!E161,IF(EXACT(Aanbod!D161, "Gvg-A"),Aanbod!E161,IF(EXACT(Aanbod!D161, "Gvg-B"),Aanbod!E161,0))))," ")</f>
        <v xml:space="preserve"> </v>
      </c>
      <c r="T146" s="31" t="str">
        <f>IF(Aanbod!D161&gt;"",IF($R$203&gt;0,$Q$1/$R$203*R146,0)," ")</f>
        <v xml:space="preserve"> </v>
      </c>
      <c r="U146" s="29" t="str">
        <f>IF(Aanbod!D161&gt;"",IF(S146&gt;0,T146/S146," ")," ")</f>
        <v xml:space="preserve"> </v>
      </c>
      <c r="W146" s="26"/>
      <c r="X146" s="30"/>
      <c r="Y146" s="31" t="str">
        <f>IF(Aanbod!D161&gt;"",IF(EXACT(Aanbod!D161, "pB"),Berekening!B146,IF(EXACT(Aanbod!D161, "Gvg"),Berekening!B146,IF(EXACT(Aanbod!D161, "Gvg-A"),Berekening!B146,IF(EXACT(Aanbod!D161, "Gvg-B"),Berekening!B146,0))))," ")</f>
        <v xml:space="preserve"> </v>
      </c>
      <c r="Z146" s="31" t="str">
        <f>IF(Aanbod!D161&gt;"",IF(EXACT(Aanbod!D161, "pB"),Aanbod!E161,IF(EXACT(Aanbod!D161, "Gvg"),Aanbod!E161,IF(EXACT(Aanbod!D161, "Gvg-A"),Aanbod!E161,IF(EXACT(Aanbod!D161, "Gvg-B"),Aanbod!E161,0))))," ")</f>
        <v xml:space="preserve"> </v>
      </c>
      <c r="AA146" s="31" t="str">
        <f>IF(Aanbod!D161&gt;"",IF($Y$203&gt;0,$X$1/$Y$203*Y146,0)," ")</f>
        <v xml:space="preserve"> </v>
      </c>
      <c r="AB146" s="29" t="str">
        <f>IF(Aanbod!D161&gt;"",IF(Z146&gt;0,AA146/Z146," ")," ")</f>
        <v xml:space="preserve"> </v>
      </c>
      <c r="AC146" s="32"/>
      <c r="AD146" s="26" t="str">
        <f>IF(Aanbod!D161&gt;"",ROW(AE146)-1," ")</f>
        <v xml:space="preserve"> </v>
      </c>
      <c r="AE146" t="str">
        <f>IF(Aanbod!D161&gt;"",Aanbod!D161," ")</f>
        <v xml:space="preserve"> </v>
      </c>
      <c r="AF146" s="9" t="str">
        <f>IF(Aanbod!D161&gt;"",Aanbod!E161," ")</f>
        <v xml:space="preserve"> </v>
      </c>
      <c r="AG146" t="str">
        <f>IF(Aanbod!D161&gt;"",Aanbod!F161," ")</f>
        <v xml:space="preserve"> </v>
      </c>
      <c r="AH146" s="33" t="str">
        <f>IF(Aanbod!D161&gt;"",Berekening!B146," ")</f>
        <v xml:space="preserve"> </v>
      </c>
      <c r="AI146" s="34" t="str">
        <f>IF(Aanbod!D161&gt;"",Berekening!H146+Berekening!N146+Berekening!T146+Berekening!AA146," ")</f>
        <v xml:space="preserve"> </v>
      </c>
      <c r="AJ146" s="35" t="str">
        <f>IF(Aanbod!D161&gt;"",IF((AI146-AF146)&gt;0,0,(AI146-AF146))," ")</f>
        <v xml:space="preserve"> </v>
      </c>
      <c r="AK146" s="35" t="str">
        <f>IF(Aanbod!D161&gt;"",IF((AI146-AF146)&gt;0,(AI146-AF146),0)," ")</f>
        <v xml:space="preserve"> </v>
      </c>
      <c r="AL146" s="35" t="str">
        <f>IF(Aanbod!D161&gt;"",IF(AK146&gt;0,Berekening!H146/AI146*AK146,0)," ")</f>
        <v xml:space="preserve"> </v>
      </c>
      <c r="AM146" s="35" t="str">
        <f>IF(Aanbod!D161&gt;"",IF(AK146&gt;0,Berekening!N146/AI146*AK146,0)," ")</f>
        <v xml:space="preserve"> </v>
      </c>
      <c r="AN146" s="35" t="str">
        <f>IF(Aanbod!D161&gt;"",IF(AK146&gt;0,Berekening!T146/AI146*AK146,0)," ")</f>
        <v xml:space="preserve"> </v>
      </c>
      <c r="AO146" s="33" t="str">
        <f>IF(Aanbod!D161&gt;"",IF(AK146&gt;0,Berekening!AA146/AI146*AK146,0)," ")</f>
        <v xml:space="preserve"> </v>
      </c>
      <c r="AX146" s="36"/>
      <c r="AY146" s="5"/>
      <c r="AZ146" s="5" t="str">
        <f>IF(Aanbod!D161&gt;"",IF(EXACT(AK146,0),IF(EXACT(Aanbod!D161, "pA"),Berekening!B146,IF(EXACT(Aanbod!D161, "Gvg-A"),Berekening!B146,IF(EXACT(Aanbod!D161, "Gvg"),Berekening!B146,0))),0)," ")</f>
        <v xml:space="preserve"> </v>
      </c>
      <c r="BA146" s="5" t="str">
        <f>IF(Aanbod!D161&gt;"",IF(EXACT(AK146,0),IF(EXACT(Aanbod!D161, "pA"),Aanbod!E161,IF(EXACT(Aanbod!D161, "Gvg-A"),Aanbod!E161,IF(EXACT(Aanbod!D161, "Gvg"),Aanbod!E161,0))),0)," ")</f>
        <v xml:space="preserve"> </v>
      </c>
      <c r="BB146" s="5" t="str">
        <f>IF(Aanbod!D161&gt;"",IF($AZ$203&gt;0,$AY$1/$AZ$203*AZ146,0)," ")</f>
        <v xml:space="preserve"> </v>
      </c>
      <c r="BC146" s="29" t="str">
        <f>IF(Aanbod!D161&gt;"",IF(BA146&gt;0,BB146/BA146," ")," ")</f>
        <v xml:space="preserve"> </v>
      </c>
      <c r="BD146" s="5"/>
      <c r="BE146" s="5"/>
      <c r="BF146" s="5" t="str">
        <f>IF(Aanbod!D161&gt;"",IF(EXACT(AK146,0),IF(EXACT(Aanbod!D161, "pB"),Berekening!B146,IF(EXACT(Aanbod!D161, "Gvg-B"),Berekening!B146,IF(EXACT(Aanbod!D161, "Gvg"),Berekening!B146,0))),0)," ")</f>
        <v xml:space="preserve"> </v>
      </c>
      <c r="BG146" s="5" t="str">
        <f>IF(Aanbod!D161&gt;"",IF(EXACT(AK146,0),IF(EXACT(Aanbod!D161, "pB"),Aanbod!E161,IF(EXACT(Aanbod!D161, "Gvg-B"),Aanbod!E161,IF(EXACT(Aanbod!D161, "Gvg"),Aanbod!E161,0))),0)," ")</f>
        <v xml:space="preserve"> </v>
      </c>
      <c r="BH146" s="9" t="str">
        <f>IF(Aanbod!D161&gt;"",IF($BF$203&gt;0,$BE$1/$BF$203*BF146,0)," ")</f>
        <v xml:space="preserve"> </v>
      </c>
      <c r="BI146" s="10" t="str">
        <f>IF(Aanbod!D161&gt;"",IF(BG146&gt;0,BH146/BG146," ")," ")</f>
        <v xml:space="preserve"> </v>
      </c>
      <c r="BJ146" s="26"/>
      <c r="BK146" s="30"/>
      <c r="BL146" s="31" t="str">
        <f>IF(Aanbod!D161&gt;"",IF(EXACT(AK146,0),IF(EXACT(Aanbod!D161, "pA"),Berekening!B146,IF(EXACT(Aanbod!D161, "Gvg"),Berekening!B146,IF(EXACT(Aanbod!D161, "Gvg-A"),Berekening!B146,IF(EXACT(Aanbod!D161, "Gvg-B"),Berekening!B146,0)))),0)," ")</f>
        <v xml:space="preserve"> </v>
      </c>
      <c r="BM146" s="31" t="str">
        <f>IF(Aanbod!D161&gt;"",IF(EXACT(AK146,0),IF(EXACT(Aanbod!D161, "pA"),Aanbod!E161,IF(EXACT(Aanbod!D161, "Gvg"),Aanbod!E161,IF(EXACT(Aanbod!D161, "Gvg-A"),Aanbod!E161,IF(EXACT(Aanbod!D161, "Gvg-B"),Aanbod!E161,0)))),0)," ")</f>
        <v xml:space="preserve"> </v>
      </c>
      <c r="BN146" s="31" t="str">
        <f>IF(Aanbod!D161&gt;"",IF($BL$203&gt;0,$BK$1/$BL$203*BL146,0)," ")</f>
        <v xml:space="preserve"> </v>
      </c>
      <c r="BO146" s="29" t="str">
        <f>IF(Aanbod!D161&gt;"",IF(BM146&gt;0,BN146/BM146," ")," ")</f>
        <v xml:space="preserve"> </v>
      </c>
      <c r="BQ146" s="26"/>
      <c r="BR146" s="30"/>
      <c r="BS146" s="31" t="str">
        <f>IF(Aanbod!D161&gt;"",IF(EXACT(AK146,0),IF(EXACT(Aanbod!D161, "pB"),Berekening!B146,IF(EXACT(Aanbod!D161, "Gvg"),Berekening!B146,IF(EXACT(Aanbod!D161, "Gvg-A"),Berekening!B146,IF(EXACT(Aanbod!D161, "Gvg-B"),Berekening!B146,0)))),0)," ")</f>
        <v xml:space="preserve"> </v>
      </c>
      <c r="BT146" s="31" t="str">
        <f>IF(Aanbod!D161&gt;"",IF(EXACT(AK146,0),IF(EXACT(Aanbod!D161, "pB"),Aanbod!E161,IF(EXACT(Aanbod!D161, "Gvg"),Aanbod!E161,IF(EXACT(Aanbod!D161, "Gvg-A"),Aanbod!E161,IF(EXACT(Aanbod!D161, "Gvg-B"),Aanbod!E161,0)))),0)," ")</f>
        <v xml:space="preserve"> </v>
      </c>
      <c r="BU146" s="31" t="str">
        <f>IF(Aanbod!D161&gt;"",IF($BS$203&gt;0,$BR$1/$BS$203*BS146,0)," ")</f>
        <v xml:space="preserve"> </v>
      </c>
      <c r="BV146" s="29" t="str">
        <f>IF(Aanbod!D161&gt;"",IF(BT146&gt;0,BU146/BT146," ")," ")</f>
        <v xml:space="preserve"> </v>
      </c>
      <c r="BX146" s="34" t="str">
        <f>IF(Aanbod!D161&gt;"",AI146-AK146+BB146+BH146+BN146+BU146," ")</f>
        <v xml:space="preserve"> </v>
      </c>
      <c r="BY146" s="35" t="str">
        <f>IF(Aanbod!D161&gt;"",IF((BX146-AF146)&gt;0,0,(BX146-AF146))," ")</f>
        <v xml:space="preserve"> </v>
      </c>
      <c r="BZ146" s="35" t="str">
        <f>IF(Aanbod!D161&gt;"",IF((BX146-AF146)&gt;0,(BX146-AF146),0)," ")</f>
        <v xml:space="preserve"> </v>
      </c>
      <c r="CA146" s="35" t="str">
        <f>IF(Aanbod!D161&gt;"",IF(BZ146&gt;0,(Berekening!H146+BB146)/BX146*BZ146,0)," ")</f>
        <v xml:space="preserve"> </v>
      </c>
      <c r="CB146" s="35" t="str">
        <f>IF(Aanbod!D161&gt;"",IF(BZ146&gt;0,(Berekening!N146+BH146)/BX146*BZ146,0)," ")</f>
        <v xml:space="preserve"> </v>
      </c>
      <c r="CC146" s="35" t="str">
        <f>IF(Aanbod!D161&gt;"",IF(BZ146&gt;0,(Berekening!T146+BN146)/BX146*BZ146,0)," ")</f>
        <v xml:space="preserve"> </v>
      </c>
      <c r="CD146" s="33" t="str">
        <f>IF(Aanbod!D161&gt;"",IF(BZ146&gt;0,Berekening!AA146/BX146*BZ146,0)," ")</f>
        <v xml:space="preserve"> </v>
      </c>
      <c r="CE146" s="35"/>
      <c r="CM146" s="36"/>
      <c r="CN146" s="5"/>
      <c r="CO146" s="5" t="str">
        <f>IF(Aanbod!D161&gt;"",IF(EXACT(BZ146,0),IF(EXACT(AK146,0),IF(EXACT(AE146, "pA"),AH146,IF(EXACT(AE146, "Gvg-A"),AH146,IF(EXACT(AE146, "Gvg"),AH146,0))),0),0)," ")</f>
        <v xml:space="preserve"> </v>
      </c>
      <c r="CP146" s="5" t="str">
        <f>IF(Aanbod!D161&gt;"",IF(EXACT(BZ146,0),IF(EXACT(AK146,0),IF(EXACT(AE146, "pA"),AF146,IF(EXACT(AE146, "Gvg-A"),AF146,IF(EXACT(AE146, "Gvg"),AF146,0))),0),0)," ")</f>
        <v xml:space="preserve"> </v>
      </c>
      <c r="CQ146" s="5" t="str">
        <f>IF(Aanbod!D161&gt;"",IF($CO$203&gt;0,$CN$1/$CO$203*CO146,0)," ")</f>
        <v xml:space="preserve"> </v>
      </c>
      <c r="CR146" s="29" t="str">
        <f>IF(Aanbod!D161&gt;"",IF(CP146&gt;0,CQ146/CP146," ")," ")</f>
        <v xml:space="preserve"> </v>
      </c>
      <c r="CS146" s="5"/>
      <c r="CT146" s="5"/>
      <c r="CU146" s="5" t="str">
        <f>IF(Aanbod!D161&gt;"",IF(EXACT(BZ146,0),IF(EXACT(AK146,0),IF(EXACT(AE146, "pB"),AH146,IF(EXACT(AE146, "Gvg-B"),AH146,IF(EXACT(AE146, "Gvg"),AH146,0))),0),0)," ")</f>
        <v xml:space="preserve"> </v>
      </c>
      <c r="CV146" s="5" t="str">
        <f>IF(Aanbod!D161&gt;"",IF(EXACT(BZ146,0),IF(EXACT(AK146,0),IF(EXACT(AE146, "pB"),AF146,IF(EXACT(AE146, "Gvg-B"),AF146,IF(EXACT(AE146, "Gvg"),AF146,0))),0),0)," ")</f>
        <v xml:space="preserve"> </v>
      </c>
      <c r="CW146" s="9" t="str">
        <f>IF(Aanbod!D161&gt;"",IF($CU$203&gt;0,$CT$1/$CU$203*CU146,0)," ")</f>
        <v xml:space="preserve"> </v>
      </c>
      <c r="CX146" s="10" t="str">
        <f>IF(Aanbod!D161&gt;"",IF(CV146&gt;0,CW146/CV146," ")," ")</f>
        <v xml:space="preserve"> </v>
      </c>
      <c r="CY146" s="26"/>
      <c r="CZ146" s="30"/>
      <c r="DA146" s="31" t="str">
        <f>IF(Aanbod!D161&gt;"",IF(EXACT(BZ146,0),IF(EXACT(AK146,0),IF(EXACT(AE146, "pA"),AH146,IF(EXACT(AE146, "Gvg"),AH146,IF(EXACT(AE146, "Gvg-A"),AH146,IF(EXACT(AE146, "Gvg-B"),AH146,0)))),0),0)," ")</f>
        <v xml:space="preserve"> </v>
      </c>
      <c r="DB146" s="31" t="str">
        <f>IF(Aanbod!D161&gt;"",IF(EXACT(BZ146,0),IF(EXACT(AK146,0),IF(EXACT(AE146, "pA"),AF146,IF(EXACT(AE146, "Gvg"),AF146,IF(EXACT(AE146, "Gvg-A"),AF146,IF(EXACT(AE146, "Gvg-B"),AF146,0)))),0),0)," ")</f>
        <v xml:space="preserve"> </v>
      </c>
      <c r="DC146" s="31" t="str">
        <f>IF(Aanbod!D161&gt;"",IF($DA$203&gt;0,$CZ$1/$DA$203*DA146,0)," ")</f>
        <v xml:space="preserve"> </v>
      </c>
      <c r="DD146" s="29" t="str">
        <f>IF(Aanbod!D161&gt;"",IF(DB146&gt;0,DC146/DB146," ")," ")</f>
        <v xml:space="preserve"> </v>
      </c>
      <c r="DF146" s="26"/>
      <c r="DG146" s="30"/>
      <c r="DH146" s="31" t="str">
        <f>IF(Aanbod!D161&gt;"",IF(EXACT(BZ146,0),IF(EXACT(AK146,0),IF(EXACT(AE146, "pB"),AH146,IF(EXACT(AE146, "Gvg"),AH146,IF(EXACT(AE146, "Gvg-A"),AH146,IF(EXACT(AE146, "Gvg-B"),AH146,0)))),0),0)," ")</f>
        <v xml:space="preserve"> </v>
      </c>
      <c r="DI146" s="31" t="str">
        <f>IF(Aanbod!D161&gt;"",IF(EXACT(BZ146,0),IF(EXACT(AK146,0),IF(EXACT(AE146, "pB"),AF146,IF(EXACT(AE146, "Gvg"),AF146,IF(EXACT(AE146, "Gvg-A"),AF146,IF(EXACT(AE146, "Gvg-B"),AF146,0)))),0),0)," ")</f>
        <v xml:space="preserve"> </v>
      </c>
      <c r="DJ146" s="31" t="str">
        <f>IF(Aanbod!D161&gt;"",IF($DH$203&gt;0,$DG$1/$DH$203*DH146,0)," ")</f>
        <v xml:space="preserve"> </v>
      </c>
      <c r="DK146" s="29" t="str">
        <f>IF(Aanbod!D161&gt;"",IF(DI146&gt;0,DJ146/DI146," ")," ")</f>
        <v xml:space="preserve"> </v>
      </c>
      <c r="DM146" s="37" t="str">
        <f>IF(Aanbod!D161&gt;"",BX146-BZ146+CQ146+CW146+DC146+DJ146," ")</f>
        <v xml:space="preserve"> </v>
      </c>
      <c r="DN146" s="35" t="str">
        <f>IF(Aanbod!D161&gt;"",IF((DM146-AF146)&gt;0,(DM146-AF146),0)," ")</f>
        <v xml:space="preserve"> </v>
      </c>
      <c r="DO146" s="35" t="str">
        <f>IF(Aanbod!D161&gt;"",IF(DN146&gt;0,(Berekening!H146+BB146+CQ146)/DM146*DN146,0)," ")</f>
        <v xml:space="preserve"> </v>
      </c>
      <c r="DP146" s="35" t="str">
        <f>IF(Aanbod!D161&gt;"",IF(DN146&gt;0,(Berekening!N146+BH146+CW146)/DM146*DN146,0)," ")</f>
        <v xml:space="preserve"> </v>
      </c>
      <c r="DQ146" s="35" t="str">
        <f>IF(Aanbod!D161&gt;"",IF(DN146&gt;0,(Berekening!T146+BN146+DC146)/DM146*DN146,0)," ")</f>
        <v xml:space="preserve"> </v>
      </c>
      <c r="DR146" s="33" t="str">
        <f>IF(Aanbod!D161&gt;"",IF(DN146&gt;0,(Berekening!AA146+BU146+DJ146)/DM146*DN146,0)," ")</f>
        <v xml:space="preserve"> </v>
      </c>
      <c r="DS146" s="35"/>
      <c r="DT146" s="38" t="str">
        <f>IF(Aanbod!D161&gt;"",ROUND((DM146-DN146),2)," ")</f>
        <v xml:space="preserve"> </v>
      </c>
      <c r="DU146" s="38" t="str">
        <f>IF(Aanbod!D161&gt;"",IF(DT146=C146,0.01,DT146),"")</f>
        <v/>
      </c>
      <c r="DV146" s="39" t="str">
        <f>IF(Aanbod!D161&gt;"",RANK(DU146,$DU$2:$DU$201) + COUNTIF($DU$2:DU146,DU146) -1," ")</f>
        <v xml:space="preserve"> </v>
      </c>
      <c r="DW146" s="35" t="str">
        <f>IF(Aanbod!D161&gt;"",IF($DV$203&lt;0,IF(DV146&lt;=ABS($DV$203),0.01,0),IF(DV146&lt;=ABS($DV$203),-0.01,0))," ")</f>
        <v xml:space="preserve"> </v>
      </c>
      <c r="DX146" s="35"/>
      <c r="DY146" s="28" t="str">
        <f>IF(Aanbod!D161&gt;"",DT146+DW146," ")</f>
        <v xml:space="preserve"> </v>
      </c>
    </row>
    <row r="147" spans="1:129" x14ac:dyDescent="0.25">
      <c r="A147" s="26" t="str">
        <f>Aanbod!A162</f>
        <v/>
      </c>
      <c r="B147" s="27" t="str">
        <f>IF(Aanbod!D162&gt;"",IF(EXACT(Aanbod!F162, "Preferent"),Aanbod!E162*2,IF(EXACT(Aanbod!F162, "Concurrent"),Aanbod!E162,0))," ")</f>
        <v xml:space="preserve"> </v>
      </c>
      <c r="C147" s="28" t="str">
        <f>IF(Aanbod!E162&gt;0,Aanbod!E162," ")</f>
        <v xml:space="preserve"> </v>
      </c>
      <c r="D147" s="5"/>
      <c r="E147" s="5"/>
      <c r="F147" s="5" t="str">
        <f>IF(Aanbod!D162&gt;"",IF(EXACT(Aanbod!D162, "pA"),Berekening!B147,IF(EXACT(Aanbod!D162, "Gvg-A"),Berekening!B147,IF(EXACT(Aanbod!D162, "Gvg"),Berekening!B147,0)))," ")</f>
        <v xml:space="preserve"> </v>
      </c>
      <c r="G147" s="5" t="str">
        <f>IF(Aanbod!D162&gt;"",IF(EXACT(Aanbod!D162, "pA"),Aanbod!E162,IF(EXACT(Aanbod!D162, "Gvg-A"),Aanbod!E162,IF(EXACT(Aanbod!D162, "Gvg"),Aanbod!E162,0)))," ")</f>
        <v xml:space="preserve"> </v>
      </c>
      <c r="H147" s="5" t="str">
        <f>IF(Aanbod!D162&gt;"",IF($F$203&gt;0,$E$1/$F$203*F147,0)," ")</f>
        <v xml:space="preserve"> </v>
      </c>
      <c r="I147" s="29" t="str">
        <f>IF(Aanbod!D162&gt;"",IF(G147&gt;0,H147/G147," ")," ")</f>
        <v xml:space="preserve"> </v>
      </c>
      <c r="J147" s="5"/>
      <c r="K147" s="5"/>
      <c r="L147" s="5" t="str">
        <f>IF(Aanbod!D162&gt;"",IF(EXACT(Aanbod!D162, "pB"),Berekening!B147,IF(EXACT(Aanbod!D162, "Gvg-B"),Berekening!B147,IF(EXACT(Aanbod!D162, "Gvg"),Berekening!B147,0)))," ")</f>
        <v xml:space="preserve"> </v>
      </c>
      <c r="M147" s="5" t="str">
        <f>IF(Aanbod!D162&gt;"",IF(EXACT(Aanbod!D162, "pB"),Aanbod!E162,IF(EXACT(Aanbod!D162, "Gvg-B"),Aanbod!E162,IF(EXACT(Aanbod!D162, "Gvg"),Aanbod!E162,0)))," ")</f>
        <v xml:space="preserve"> </v>
      </c>
      <c r="N147" s="9" t="str">
        <f>IF(Aanbod!D162&gt;"",IF($L$203&gt;0,$K$1/$L$203*L147,0)," ")</f>
        <v xml:space="preserve"> </v>
      </c>
      <c r="O147" s="10" t="str">
        <f>IF(Aanbod!D162&gt;"",IF(M147&gt;0,N147/M147," ")," ")</f>
        <v xml:space="preserve"> </v>
      </c>
      <c r="P147" s="26"/>
      <c r="Q147" s="30"/>
      <c r="R147" s="31" t="str">
        <f>IF(Aanbod!D162&gt;"",IF(EXACT(Aanbod!D162, "pA"),Berekening!B147,IF(EXACT(Aanbod!D162, "Gvg"),Berekening!B147,IF(EXACT(Aanbod!D162, "Gvg-A"),Berekening!B147,IF(EXACT(Aanbod!D162, "Gvg-B"),Berekening!B147,0))))," ")</f>
        <v xml:space="preserve"> </v>
      </c>
      <c r="S147" s="31" t="str">
        <f>IF(Aanbod!D162&gt;"",IF(EXACT(Aanbod!D162, "pA"),Aanbod!E162,IF(EXACT(Aanbod!D162, "Gvg"),Aanbod!E162,IF(EXACT(Aanbod!D162, "Gvg-A"),Aanbod!E162,IF(EXACT(Aanbod!D162, "Gvg-B"),Aanbod!E162,0))))," ")</f>
        <v xml:space="preserve"> </v>
      </c>
      <c r="T147" s="31" t="str">
        <f>IF(Aanbod!D162&gt;"",IF($R$203&gt;0,$Q$1/$R$203*R147,0)," ")</f>
        <v xml:space="preserve"> </v>
      </c>
      <c r="U147" s="29" t="str">
        <f>IF(Aanbod!D162&gt;"",IF(S147&gt;0,T147/S147," ")," ")</f>
        <v xml:space="preserve"> </v>
      </c>
      <c r="W147" s="26"/>
      <c r="X147" s="30"/>
      <c r="Y147" s="31" t="str">
        <f>IF(Aanbod!D162&gt;"",IF(EXACT(Aanbod!D162, "pB"),Berekening!B147,IF(EXACT(Aanbod!D162, "Gvg"),Berekening!B147,IF(EXACT(Aanbod!D162, "Gvg-A"),Berekening!B147,IF(EXACT(Aanbod!D162, "Gvg-B"),Berekening!B147,0))))," ")</f>
        <v xml:space="preserve"> </v>
      </c>
      <c r="Z147" s="31" t="str">
        <f>IF(Aanbod!D162&gt;"",IF(EXACT(Aanbod!D162, "pB"),Aanbod!E162,IF(EXACT(Aanbod!D162, "Gvg"),Aanbod!E162,IF(EXACT(Aanbod!D162, "Gvg-A"),Aanbod!E162,IF(EXACT(Aanbod!D162, "Gvg-B"),Aanbod!E162,0))))," ")</f>
        <v xml:space="preserve"> </v>
      </c>
      <c r="AA147" s="31" t="str">
        <f>IF(Aanbod!D162&gt;"",IF($Y$203&gt;0,$X$1/$Y$203*Y147,0)," ")</f>
        <v xml:space="preserve"> </v>
      </c>
      <c r="AB147" s="29" t="str">
        <f>IF(Aanbod!D162&gt;"",IF(Z147&gt;0,AA147/Z147," ")," ")</f>
        <v xml:space="preserve"> </v>
      </c>
      <c r="AC147" s="32"/>
      <c r="AD147" s="26" t="str">
        <f>IF(Aanbod!D162&gt;"",ROW(AE147)-1," ")</f>
        <v xml:space="preserve"> </v>
      </c>
      <c r="AE147" t="str">
        <f>IF(Aanbod!D162&gt;"",Aanbod!D162," ")</f>
        <v xml:space="preserve"> </v>
      </c>
      <c r="AF147" s="9" t="str">
        <f>IF(Aanbod!D162&gt;"",Aanbod!E162," ")</f>
        <v xml:space="preserve"> </v>
      </c>
      <c r="AG147" t="str">
        <f>IF(Aanbod!D162&gt;"",Aanbod!F162," ")</f>
        <v xml:space="preserve"> </v>
      </c>
      <c r="AH147" s="33" t="str">
        <f>IF(Aanbod!D162&gt;"",Berekening!B147," ")</f>
        <v xml:space="preserve"> </v>
      </c>
      <c r="AI147" s="34" t="str">
        <f>IF(Aanbod!D162&gt;"",Berekening!H147+Berekening!N147+Berekening!T147+Berekening!AA147," ")</f>
        <v xml:space="preserve"> </v>
      </c>
      <c r="AJ147" s="35" t="str">
        <f>IF(Aanbod!D162&gt;"",IF((AI147-AF147)&gt;0,0,(AI147-AF147))," ")</f>
        <v xml:space="preserve"> </v>
      </c>
      <c r="AK147" s="35" t="str">
        <f>IF(Aanbod!D162&gt;"",IF((AI147-AF147)&gt;0,(AI147-AF147),0)," ")</f>
        <v xml:space="preserve"> </v>
      </c>
      <c r="AL147" s="35" t="str">
        <f>IF(Aanbod!D162&gt;"",IF(AK147&gt;0,Berekening!H147/AI147*AK147,0)," ")</f>
        <v xml:space="preserve"> </v>
      </c>
      <c r="AM147" s="35" t="str">
        <f>IF(Aanbod!D162&gt;"",IF(AK147&gt;0,Berekening!N147/AI147*AK147,0)," ")</f>
        <v xml:space="preserve"> </v>
      </c>
      <c r="AN147" s="35" t="str">
        <f>IF(Aanbod!D162&gt;"",IF(AK147&gt;0,Berekening!T147/AI147*AK147,0)," ")</f>
        <v xml:space="preserve"> </v>
      </c>
      <c r="AO147" s="33" t="str">
        <f>IF(Aanbod!D162&gt;"",IF(AK147&gt;0,Berekening!AA147/AI147*AK147,0)," ")</f>
        <v xml:space="preserve"> </v>
      </c>
      <c r="AX147" s="36"/>
      <c r="AY147" s="5"/>
      <c r="AZ147" s="5" t="str">
        <f>IF(Aanbod!D162&gt;"",IF(EXACT(AK147,0),IF(EXACT(Aanbod!D162, "pA"),Berekening!B147,IF(EXACT(Aanbod!D162, "Gvg-A"),Berekening!B147,IF(EXACT(Aanbod!D162, "Gvg"),Berekening!B147,0))),0)," ")</f>
        <v xml:space="preserve"> </v>
      </c>
      <c r="BA147" s="5" t="str">
        <f>IF(Aanbod!D162&gt;"",IF(EXACT(AK147,0),IF(EXACT(Aanbod!D162, "pA"),Aanbod!E162,IF(EXACT(Aanbod!D162, "Gvg-A"),Aanbod!E162,IF(EXACT(Aanbod!D162, "Gvg"),Aanbod!E162,0))),0)," ")</f>
        <v xml:space="preserve"> </v>
      </c>
      <c r="BB147" s="5" t="str">
        <f>IF(Aanbod!D162&gt;"",IF($AZ$203&gt;0,$AY$1/$AZ$203*AZ147,0)," ")</f>
        <v xml:space="preserve"> </v>
      </c>
      <c r="BC147" s="29" t="str">
        <f>IF(Aanbod!D162&gt;"",IF(BA147&gt;0,BB147/BA147," ")," ")</f>
        <v xml:space="preserve"> </v>
      </c>
      <c r="BD147" s="5"/>
      <c r="BE147" s="5"/>
      <c r="BF147" s="5" t="str">
        <f>IF(Aanbod!D162&gt;"",IF(EXACT(AK147,0),IF(EXACT(Aanbod!D162, "pB"),Berekening!B147,IF(EXACT(Aanbod!D162, "Gvg-B"),Berekening!B147,IF(EXACT(Aanbod!D162, "Gvg"),Berekening!B147,0))),0)," ")</f>
        <v xml:space="preserve"> </v>
      </c>
      <c r="BG147" s="5" t="str">
        <f>IF(Aanbod!D162&gt;"",IF(EXACT(AK147,0),IF(EXACT(Aanbod!D162, "pB"),Aanbod!E162,IF(EXACT(Aanbod!D162, "Gvg-B"),Aanbod!E162,IF(EXACT(Aanbod!D162, "Gvg"),Aanbod!E162,0))),0)," ")</f>
        <v xml:space="preserve"> </v>
      </c>
      <c r="BH147" s="9" t="str">
        <f>IF(Aanbod!D162&gt;"",IF($BF$203&gt;0,$BE$1/$BF$203*BF147,0)," ")</f>
        <v xml:space="preserve"> </v>
      </c>
      <c r="BI147" s="10" t="str">
        <f>IF(Aanbod!D162&gt;"",IF(BG147&gt;0,BH147/BG147," ")," ")</f>
        <v xml:space="preserve"> </v>
      </c>
      <c r="BJ147" s="26"/>
      <c r="BK147" s="30"/>
      <c r="BL147" s="31" t="str">
        <f>IF(Aanbod!D162&gt;"",IF(EXACT(AK147,0),IF(EXACT(Aanbod!D162, "pA"),Berekening!B147,IF(EXACT(Aanbod!D162, "Gvg"),Berekening!B147,IF(EXACT(Aanbod!D162, "Gvg-A"),Berekening!B147,IF(EXACT(Aanbod!D162, "Gvg-B"),Berekening!B147,0)))),0)," ")</f>
        <v xml:space="preserve"> </v>
      </c>
      <c r="BM147" s="31" t="str">
        <f>IF(Aanbod!D162&gt;"",IF(EXACT(AK147,0),IF(EXACT(Aanbod!D162, "pA"),Aanbod!E162,IF(EXACT(Aanbod!D162, "Gvg"),Aanbod!E162,IF(EXACT(Aanbod!D162, "Gvg-A"),Aanbod!E162,IF(EXACT(Aanbod!D162, "Gvg-B"),Aanbod!E162,0)))),0)," ")</f>
        <v xml:space="preserve"> </v>
      </c>
      <c r="BN147" s="31" t="str">
        <f>IF(Aanbod!D162&gt;"",IF($BL$203&gt;0,$BK$1/$BL$203*BL147,0)," ")</f>
        <v xml:space="preserve"> </v>
      </c>
      <c r="BO147" s="29" t="str">
        <f>IF(Aanbod!D162&gt;"",IF(BM147&gt;0,BN147/BM147," ")," ")</f>
        <v xml:space="preserve"> </v>
      </c>
      <c r="BQ147" s="26"/>
      <c r="BR147" s="30"/>
      <c r="BS147" s="31" t="str">
        <f>IF(Aanbod!D162&gt;"",IF(EXACT(AK147,0),IF(EXACT(Aanbod!D162, "pB"),Berekening!B147,IF(EXACT(Aanbod!D162, "Gvg"),Berekening!B147,IF(EXACT(Aanbod!D162, "Gvg-A"),Berekening!B147,IF(EXACT(Aanbod!D162, "Gvg-B"),Berekening!B147,0)))),0)," ")</f>
        <v xml:space="preserve"> </v>
      </c>
      <c r="BT147" s="31" t="str">
        <f>IF(Aanbod!D162&gt;"",IF(EXACT(AK147,0),IF(EXACT(Aanbod!D162, "pB"),Aanbod!E162,IF(EXACT(Aanbod!D162, "Gvg"),Aanbod!E162,IF(EXACT(Aanbod!D162, "Gvg-A"),Aanbod!E162,IF(EXACT(Aanbod!D162, "Gvg-B"),Aanbod!E162,0)))),0)," ")</f>
        <v xml:space="preserve"> </v>
      </c>
      <c r="BU147" s="31" t="str">
        <f>IF(Aanbod!D162&gt;"",IF($BS$203&gt;0,$BR$1/$BS$203*BS147,0)," ")</f>
        <v xml:space="preserve"> </v>
      </c>
      <c r="BV147" s="29" t="str">
        <f>IF(Aanbod!D162&gt;"",IF(BT147&gt;0,BU147/BT147," ")," ")</f>
        <v xml:space="preserve"> </v>
      </c>
      <c r="BX147" s="34" t="str">
        <f>IF(Aanbod!D162&gt;"",AI147-AK147+BB147+BH147+BN147+BU147," ")</f>
        <v xml:space="preserve"> </v>
      </c>
      <c r="BY147" s="35" t="str">
        <f>IF(Aanbod!D162&gt;"",IF((BX147-AF147)&gt;0,0,(BX147-AF147))," ")</f>
        <v xml:space="preserve"> </v>
      </c>
      <c r="BZ147" s="35" t="str">
        <f>IF(Aanbod!D162&gt;"",IF((BX147-AF147)&gt;0,(BX147-AF147),0)," ")</f>
        <v xml:space="preserve"> </v>
      </c>
      <c r="CA147" s="35" t="str">
        <f>IF(Aanbod!D162&gt;"",IF(BZ147&gt;0,(Berekening!H147+BB147)/BX147*BZ147,0)," ")</f>
        <v xml:space="preserve"> </v>
      </c>
      <c r="CB147" s="35" t="str">
        <f>IF(Aanbod!D162&gt;"",IF(BZ147&gt;0,(Berekening!N147+BH147)/BX147*BZ147,0)," ")</f>
        <v xml:space="preserve"> </v>
      </c>
      <c r="CC147" s="35" t="str">
        <f>IF(Aanbod!D162&gt;"",IF(BZ147&gt;0,(Berekening!T147+BN147)/BX147*BZ147,0)," ")</f>
        <v xml:space="preserve"> </v>
      </c>
      <c r="CD147" s="33" t="str">
        <f>IF(Aanbod!D162&gt;"",IF(BZ147&gt;0,Berekening!AA147/BX147*BZ147,0)," ")</f>
        <v xml:space="preserve"> </v>
      </c>
      <c r="CE147" s="35"/>
      <c r="CM147" s="36"/>
      <c r="CN147" s="5"/>
      <c r="CO147" s="5" t="str">
        <f>IF(Aanbod!D162&gt;"",IF(EXACT(BZ147,0),IF(EXACT(AK147,0),IF(EXACT(AE147, "pA"),AH147,IF(EXACT(AE147, "Gvg-A"),AH147,IF(EXACT(AE147, "Gvg"),AH147,0))),0),0)," ")</f>
        <v xml:space="preserve"> </v>
      </c>
      <c r="CP147" s="5" t="str">
        <f>IF(Aanbod!D162&gt;"",IF(EXACT(BZ147,0),IF(EXACT(AK147,0),IF(EXACT(AE147, "pA"),AF147,IF(EXACT(AE147, "Gvg-A"),AF147,IF(EXACT(AE147, "Gvg"),AF147,0))),0),0)," ")</f>
        <v xml:space="preserve"> </v>
      </c>
      <c r="CQ147" s="5" t="str">
        <f>IF(Aanbod!D162&gt;"",IF($CO$203&gt;0,$CN$1/$CO$203*CO147,0)," ")</f>
        <v xml:space="preserve"> </v>
      </c>
      <c r="CR147" s="29" t="str">
        <f>IF(Aanbod!D162&gt;"",IF(CP147&gt;0,CQ147/CP147," ")," ")</f>
        <v xml:space="preserve"> </v>
      </c>
      <c r="CS147" s="5"/>
      <c r="CT147" s="5"/>
      <c r="CU147" s="5" t="str">
        <f>IF(Aanbod!D162&gt;"",IF(EXACT(BZ147,0),IF(EXACT(AK147,0),IF(EXACT(AE147, "pB"),AH147,IF(EXACT(AE147, "Gvg-B"),AH147,IF(EXACT(AE147, "Gvg"),AH147,0))),0),0)," ")</f>
        <v xml:space="preserve"> </v>
      </c>
      <c r="CV147" s="5" t="str">
        <f>IF(Aanbod!D162&gt;"",IF(EXACT(BZ147,0),IF(EXACT(AK147,0),IF(EXACT(AE147, "pB"),AF147,IF(EXACT(AE147, "Gvg-B"),AF147,IF(EXACT(AE147, "Gvg"),AF147,0))),0),0)," ")</f>
        <v xml:space="preserve"> </v>
      </c>
      <c r="CW147" s="9" t="str">
        <f>IF(Aanbod!D162&gt;"",IF($CU$203&gt;0,$CT$1/$CU$203*CU147,0)," ")</f>
        <v xml:space="preserve"> </v>
      </c>
      <c r="CX147" s="10" t="str">
        <f>IF(Aanbod!D162&gt;"",IF(CV147&gt;0,CW147/CV147," ")," ")</f>
        <v xml:space="preserve"> </v>
      </c>
      <c r="CY147" s="26"/>
      <c r="CZ147" s="30"/>
      <c r="DA147" s="31" t="str">
        <f>IF(Aanbod!D162&gt;"",IF(EXACT(BZ147,0),IF(EXACT(AK147,0),IF(EXACT(AE147, "pA"),AH147,IF(EXACT(AE147, "Gvg"),AH147,IF(EXACT(AE147, "Gvg-A"),AH147,IF(EXACT(AE147, "Gvg-B"),AH147,0)))),0),0)," ")</f>
        <v xml:space="preserve"> </v>
      </c>
      <c r="DB147" s="31" t="str">
        <f>IF(Aanbod!D162&gt;"",IF(EXACT(BZ147,0),IF(EXACT(AK147,0),IF(EXACT(AE147, "pA"),AF147,IF(EXACT(AE147, "Gvg"),AF147,IF(EXACT(AE147, "Gvg-A"),AF147,IF(EXACT(AE147, "Gvg-B"),AF147,0)))),0),0)," ")</f>
        <v xml:space="preserve"> </v>
      </c>
      <c r="DC147" s="31" t="str">
        <f>IF(Aanbod!D162&gt;"",IF($DA$203&gt;0,$CZ$1/$DA$203*DA147,0)," ")</f>
        <v xml:space="preserve"> </v>
      </c>
      <c r="DD147" s="29" t="str">
        <f>IF(Aanbod!D162&gt;"",IF(DB147&gt;0,DC147/DB147," ")," ")</f>
        <v xml:space="preserve"> </v>
      </c>
      <c r="DF147" s="26"/>
      <c r="DG147" s="30"/>
      <c r="DH147" s="31" t="str">
        <f>IF(Aanbod!D162&gt;"",IF(EXACT(BZ147,0),IF(EXACT(AK147,0),IF(EXACT(AE147, "pB"),AH147,IF(EXACT(AE147, "Gvg"),AH147,IF(EXACT(AE147, "Gvg-A"),AH147,IF(EXACT(AE147, "Gvg-B"),AH147,0)))),0),0)," ")</f>
        <v xml:space="preserve"> </v>
      </c>
      <c r="DI147" s="31" t="str">
        <f>IF(Aanbod!D162&gt;"",IF(EXACT(BZ147,0),IF(EXACT(AK147,0),IF(EXACT(AE147, "pB"),AF147,IF(EXACT(AE147, "Gvg"),AF147,IF(EXACT(AE147, "Gvg-A"),AF147,IF(EXACT(AE147, "Gvg-B"),AF147,0)))),0),0)," ")</f>
        <v xml:space="preserve"> </v>
      </c>
      <c r="DJ147" s="31" t="str">
        <f>IF(Aanbod!D162&gt;"",IF($DH$203&gt;0,$DG$1/$DH$203*DH147,0)," ")</f>
        <v xml:space="preserve"> </v>
      </c>
      <c r="DK147" s="29" t="str">
        <f>IF(Aanbod!D162&gt;"",IF(DI147&gt;0,DJ147/DI147," ")," ")</f>
        <v xml:space="preserve"> </v>
      </c>
      <c r="DM147" s="37" t="str">
        <f>IF(Aanbod!D162&gt;"",BX147-BZ147+CQ147+CW147+DC147+DJ147," ")</f>
        <v xml:space="preserve"> </v>
      </c>
      <c r="DN147" s="35" t="str">
        <f>IF(Aanbod!D162&gt;"",IF((DM147-AF147)&gt;0,(DM147-AF147),0)," ")</f>
        <v xml:space="preserve"> </v>
      </c>
      <c r="DO147" s="35" t="str">
        <f>IF(Aanbod!D162&gt;"",IF(DN147&gt;0,(Berekening!H147+BB147+CQ147)/DM147*DN147,0)," ")</f>
        <v xml:space="preserve"> </v>
      </c>
      <c r="DP147" s="35" t="str">
        <f>IF(Aanbod!D162&gt;"",IF(DN147&gt;0,(Berekening!N147+BH147+CW147)/DM147*DN147,0)," ")</f>
        <v xml:space="preserve"> </v>
      </c>
      <c r="DQ147" s="35" t="str">
        <f>IF(Aanbod!D162&gt;"",IF(DN147&gt;0,(Berekening!T147+BN147+DC147)/DM147*DN147,0)," ")</f>
        <v xml:space="preserve"> </v>
      </c>
      <c r="DR147" s="33" t="str">
        <f>IF(Aanbod!D162&gt;"",IF(DN147&gt;0,(Berekening!AA147+BU147+DJ147)/DM147*DN147,0)," ")</f>
        <v xml:space="preserve"> </v>
      </c>
      <c r="DS147" s="35"/>
      <c r="DT147" s="38" t="str">
        <f>IF(Aanbod!D162&gt;"",ROUND((DM147-DN147),2)," ")</f>
        <v xml:space="preserve"> </v>
      </c>
      <c r="DU147" s="38" t="str">
        <f>IF(Aanbod!D162&gt;"",IF(DT147=C147,0.01,DT147),"")</f>
        <v/>
      </c>
      <c r="DV147" s="39" t="str">
        <f>IF(Aanbod!D162&gt;"",RANK(DU147,$DU$2:$DU$201) + COUNTIF($DU$2:DU147,DU147) -1," ")</f>
        <v xml:space="preserve"> </v>
      </c>
      <c r="DW147" s="35" t="str">
        <f>IF(Aanbod!D162&gt;"",IF($DV$203&lt;0,IF(DV147&lt;=ABS($DV$203),0.01,0),IF(DV147&lt;=ABS($DV$203),-0.01,0))," ")</f>
        <v xml:space="preserve"> </v>
      </c>
      <c r="DX147" s="35"/>
      <c r="DY147" s="28" t="str">
        <f>IF(Aanbod!D162&gt;"",DT147+DW147," ")</f>
        <v xml:space="preserve"> </v>
      </c>
    </row>
    <row r="148" spans="1:129" x14ac:dyDescent="0.25">
      <c r="A148" s="26" t="str">
        <f>Aanbod!A163</f>
        <v/>
      </c>
      <c r="B148" s="27" t="str">
        <f>IF(Aanbod!D163&gt;"",IF(EXACT(Aanbod!F163, "Preferent"),Aanbod!E163*2,IF(EXACT(Aanbod!F163, "Concurrent"),Aanbod!E163,0))," ")</f>
        <v xml:space="preserve"> </v>
      </c>
      <c r="C148" s="28" t="str">
        <f>IF(Aanbod!E163&gt;0,Aanbod!E163," ")</f>
        <v xml:space="preserve"> </v>
      </c>
      <c r="D148" s="5"/>
      <c r="E148" s="5"/>
      <c r="F148" s="5" t="str">
        <f>IF(Aanbod!D163&gt;"",IF(EXACT(Aanbod!D163, "pA"),Berekening!B148,IF(EXACT(Aanbod!D163, "Gvg-A"),Berekening!B148,IF(EXACT(Aanbod!D163, "Gvg"),Berekening!B148,0)))," ")</f>
        <v xml:space="preserve"> </v>
      </c>
      <c r="G148" s="5" t="str">
        <f>IF(Aanbod!D163&gt;"",IF(EXACT(Aanbod!D163, "pA"),Aanbod!E163,IF(EXACT(Aanbod!D163, "Gvg-A"),Aanbod!E163,IF(EXACT(Aanbod!D163, "Gvg"),Aanbod!E163,0)))," ")</f>
        <v xml:space="preserve"> </v>
      </c>
      <c r="H148" s="5" t="str">
        <f>IF(Aanbod!D163&gt;"",IF($F$203&gt;0,$E$1/$F$203*F148,0)," ")</f>
        <v xml:space="preserve"> </v>
      </c>
      <c r="I148" s="29" t="str">
        <f>IF(Aanbod!D163&gt;"",IF(G148&gt;0,H148/G148," ")," ")</f>
        <v xml:space="preserve"> </v>
      </c>
      <c r="J148" s="5"/>
      <c r="K148" s="5"/>
      <c r="L148" s="5" t="str">
        <f>IF(Aanbod!D163&gt;"",IF(EXACT(Aanbod!D163, "pB"),Berekening!B148,IF(EXACT(Aanbod!D163, "Gvg-B"),Berekening!B148,IF(EXACT(Aanbod!D163, "Gvg"),Berekening!B148,0)))," ")</f>
        <v xml:space="preserve"> </v>
      </c>
      <c r="M148" s="5" t="str">
        <f>IF(Aanbod!D163&gt;"",IF(EXACT(Aanbod!D163, "pB"),Aanbod!E163,IF(EXACT(Aanbod!D163, "Gvg-B"),Aanbod!E163,IF(EXACT(Aanbod!D163, "Gvg"),Aanbod!E163,0)))," ")</f>
        <v xml:space="preserve"> </v>
      </c>
      <c r="N148" s="9" t="str">
        <f>IF(Aanbod!D163&gt;"",IF($L$203&gt;0,$K$1/$L$203*L148,0)," ")</f>
        <v xml:space="preserve"> </v>
      </c>
      <c r="O148" s="10" t="str">
        <f>IF(Aanbod!D163&gt;"",IF(M148&gt;0,N148/M148," ")," ")</f>
        <v xml:space="preserve"> </v>
      </c>
      <c r="P148" s="26"/>
      <c r="Q148" s="30"/>
      <c r="R148" s="31" t="str">
        <f>IF(Aanbod!D163&gt;"",IF(EXACT(Aanbod!D163, "pA"),Berekening!B148,IF(EXACT(Aanbod!D163, "Gvg"),Berekening!B148,IF(EXACT(Aanbod!D163, "Gvg-A"),Berekening!B148,IF(EXACT(Aanbod!D163, "Gvg-B"),Berekening!B148,0))))," ")</f>
        <v xml:space="preserve"> </v>
      </c>
      <c r="S148" s="31" t="str">
        <f>IF(Aanbod!D163&gt;"",IF(EXACT(Aanbod!D163, "pA"),Aanbod!E163,IF(EXACT(Aanbod!D163, "Gvg"),Aanbod!E163,IF(EXACT(Aanbod!D163, "Gvg-A"),Aanbod!E163,IF(EXACT(Aanbod!D163, "Gvg-B"),Aanbod!E163,0))))," ")</f>
        <v xml:space="preserve"> </v>
      </c>
      <c r="T148" s="31" t="str">
        <f>IF(Aanbod!D163&gt;"",IF($R$203&gt;0,$Q$1/$R$203*R148,0)," ")</f>
        <v xml:space="preserve"> </v>
      </c>
      <c r="U148" s="29" t="str">
        <f>IF(Aanbod!D163&gt;"",IF(S148&gt;0,T148/S148," ")," ")</f>
        <v xml:space="preserve"> </v>
      </c>
      <c r="W148" s="26"/>
      <c r="X148" s="30"/>
      <c r="Y148" s="31" t="str">
        <f>IF(Aanbod!D163&gt;"",IF(EXACT(Aanbod!D163, "pB"),Berekening!B148,IF(EXACT(Aanbod!D163, "Gvg"),Berekening!B148,IF(EXACT(Aanbod!D163, "Gvg-A"),Berekening!B148,IF(EXACT(Aanbod!D163, "Gvg-B"),Berekening!B148,0))))," ")</f>
        <v xml:space="preserve"> </v>
      </c>
      <c r="Z148" s="31" t="str">
        <f>IF(Aanbod!D163&gt;"",IF(EXACT(Aanbod!D163, "pB"),Aanbod!E163,IF(EXACT(Aanbod!D163, "Gvg"),Aanbod!E163,IF(EXACT(Aanbod!D163, "Gvg-A"),Aanbod!E163,IF(EXACT(Aanbod!D163, "Gvg-B"),Aanbod!E163,0))))," ")</f>
        <v xml:space="preserve"> </v>
      </c>
      <c r="AA148" s="31" t="str">
        <f>IF(Aanbod!D163&gt;"",IF($Y$203&gt;0,$X$1/$Y$203*Y148,0)," ")</f>
        <v xml:space="preserve"> </v>
      </c>
      <c r="AB148" s="29" t="str">
        <f>IF(Aanbod!D163&gt;"",IF(Z148&gt;0,AA148/Z148," ")," ")</f>
        <v xml:space="preserve"> </v>
      </c>
      <c r="AC148" s="32"/>
      <c r="AD148" s="26" t="str">
        <f>IF(Aanbod!D163&gt;"",ROW(AE148)-1," ")</f>
        <v xml:space="preserve"> </v>
      </c>
      <c r="AE148" t="str">
        <f>IF(Aanbod!D163&gt;"",Aanbod!D163," ")</f>
        <v xml:space="preserve"> </v>
      </c>
      <c r="AF148" s="9" t="str">
        <f>IF(Aanbod!D163&gt;"",Aanbod!E163," ")</f>
        <v xml:space="preserve"> </v>
      </c>
      <c r="AG148" t="str">
        <f>IF(Aanbod!D163&gt;"",Aanbod!F163," ")</f>
        <v xml:space="preserve"> </v>
      </c>
      <c r="AH148" s="33" t="str">
        <f>IF(Aanbod!D163&gt;"",Berekening!B148," ")</f>
        <v xml:space="preserve"> </v>
      </c>
      <c r="AI148" s="34" t="str">
        <f>IF(Aanbod!D163&gt;"",Berekening!H148+Berekening!N148+Berekening!T148+Berekening!AA148," ")</f>
        <v xml:space="preserve"> </v>
      </c>
      <c r="AJ148" s="35" t="str">
        <f>IF(Aanbod!D163&gt;"",IF((AI148-AF148)&gt;0,0,(AI148-AF148))," ")</f>
        <v xml:space="preserve"> </v>
      </c>
      <c r="AK148" s="35" t="str">
        <f>IF(Aanbod!D163&gt;"",IF((AI148-AF148)&gt;0,(AI148-AF148),0)," ")</f>
        <v xml:space="preserve"> </v>
      </c>
      <c r="AL148" s="35" t="str">
        <f>IF(Aanbod!D163&gt;"",IF(AK148&gt;0,Berekening!H148/AI148*AK148,0)," ")</f>
        <v xml:space="preserve"> </v>
      </c>
      <c r="AM148" s="35" t="str">
        <f>IF(Aanbod!D163&gt;"",IF(AK148&gt;0,Berekening!N148/AI148*AK148,0)," ")</f>
        <v xml:space="preserve"> </v>
      </c>
      <c r="AN148" s="35" t="str">
        <f>IF(Aanbod!D163&gt;"",IF(AK148&gt;0,Berekening!T148/AI148*AK148,0)," ")</f>
        <v xml:space="preserve"> </v>
      </c>
      <c r="AO148" s="33" t="str">
        <f>IF(Aanbod!D163&gt;"",IF(AK148&gt;0,Berekening!AA148/AI148*AK148,0)," ")</f>
        <v xml:space="preserve"> </v>
      </c>
      <c r="AX148" s="36"/>
      <c r="AY148" s="5"/>
      <c r="AZ148" s="5" t="str">
        <f>IF(Aanbod!D163&gt;"",IF(EXACT(AK148,0),IF(EXACT(Aanbod!D163, "pA"),Berekening!B148,IF(EXACT(Aanbod!D163, "Gvg-A"),Berekening!B148,IF(EXACT(Aanbod!D163, "Gvg"),Berekening!B148,0))),0)," ")</f>
        <v xml:space="preserve"> </v>
      </c>
      <c r="BA148" s="5" t="str">
        <f>IF(Aanbod!D163&gt;"",IF(EXACT(AK148,0),IF(EXACT(Aanbod!D163, "pA"),Aanbod!E163,IF(EXACT(Aanbod!D163, "Gvg-A"),Aanbod!E163,IF(EXACT(Aanbod!D163, "Gvg"),Aanbod!E163,0))),0)," ")</f>
        <v xml:space="preserve"> </v>
      </c>
      <c r="BB148" s="5" t="str">
        <f>IF(Aanbod!D163&gt;"",IF($AZ$203&gt;0,$AY$1/$AZ$203*AZ148,0)," ")</f>
        <v xml:space="preserve"> </v>
      </c>
      <c r="BC148" s="29" t="str">
        <f>IF(Aanbod!D163&gt;"",IF(BA148&gt;0,BB148/BA148," ")," ")</f>
        <v xml:space="preserve"> </v>
      </c>
      <c r="BD148" s="5"/>
      <c r="BE148" s="5"/>
      <c r="BF148" s="5" t="str">
        <f>IF(Aanbod!D163&gt;"",IF(EXACT(AK148,0),IF(EXACT(Aanbod!D163, "pB"),Berekening!B148,IF(EXACT(Aanbod!D163, "Gvg-B"),Berekening!B148,IF(EXACT(Aanbod!D163, "Gvg"),Berekening!B148,0))),0)," ")</f>
        <v xml:space="preserve"> </v>
      </c>
      <c r="BG148" s="5" t="str">
        <f>IF(Aanbod!D163&gt;"",IF(EXACT(AK148,0),IF(EXACT(Aanbod!D163, "pB"),Aanbod!E163,IF(EXACT(Aanbod!D163, "Gvg-B"),Aanbod!E163,IF(EXACT(Aanbod!D163, "Gvg"),Aanbod!E163,0))),0)," ")</f>
        <v xml:space="preserve"> </v>
      </c>
      <c r="BH148" s="9" t="str">
        <f>IF(Aanbod!D163&gt;"",IF($BF$203&gt;0,$BE$1/$BF$203*BF148,0)," ")</f>
        <v xml:space="preserve"> </v>
      </c>
      <c r="BI148" s="10" t="str">
        <f>IF(Aanbod!D163&gt;"",IF(BG148&gt;0,BH148/BG148," ")," ")</f>
        <v xml:space="preserve"> </v>
      </c>
      <c r="BJ148" s="26"/>
      <c r="BK148" s="30"/>
      <c r="BL148" s="31" t="str">
        <f>IF(Aanbod!D163&gt;"",IF(EXACT(AK148,0),IF(EXACT(Aanbod!D163, "pA"),Berekening!B148,IF(EXACT(Aanbod!D163, "Gvg"),Berekening!B148,IF(EXACT(Aanbod!D163, "Gvg-A"),Berekening!B148,IF(EXACT(Aanbod!D163, "Gvg-B"),Berekening!B148,0)))),0)," ")</f>
        <v xml:space="preserve"> </v>
      </c>
      <c r="BM148" s="31" t="str">
        <f>IF(Aanbod!D163&gt;"",IF(EXACT(AK148,0),IF(EXACT(Aanbod!D163, "pA"),Aanbod!E163,IF(EXACT(Aanbod!D163, "Gvg"),Aanbod!E163,IF(EXACT(Aanbod!D163, "Gvg-A"),Aanbod!E163,IF(EXACT(Aanbod!D163, "Gvg-B"),Aanbod!E163,0)))),0)," ")</f>
        <v xml:space="preserve"> </v>
      </c>
      <c r="BN148" s="31" t="str">
        <f>IF(Aanbod!D163&gt;"",IF($BL$203&gt;0,$BK$1/$BL$203*BL148,0)," ")</f>
        <v xml:space="preserve"> </v>
      </c>
      <c r="BO148" s="29" t="str">
        <f>IF(Aanbod!D163&gt;"",IF(BM148&gt;0,BN148/BM148," ")," ")</f>
        <v xml:space="preserve"> </v>
      </c>
      <c r="BQ148" s="26"/>
      <c r="BR148" s="30"/>
      <c r="BS148" s="31" t="str">
        <f>IF(Aanbod!D163&gt;"",IF(EXACT(AK148,0),IF(EXACT(Aanbod!D163, "pB"),Berekening!B148,IF(EXACT(Aanbod!D163, "Gvg"),Berekening!B148,IF(EXACT(Aanbod!D163, "Gvg-A"),Berekening!B148,IF(EXACT(Aanbod!D163, "Gvg-B"),Berekening!B148,0)))),0)," ")</f>
        <v xml:space="preserve"> </v>
      </c>
      <c r="BT148" s="31" t="str">
        <f>IF(Aanbod!D163&gt;"",IF(EXACT(AK148,0),IF(EXACT(Aanbod!D163, "pB"),Aanbod!E163,IF(EXACT(Aanbod!D163, "Gvg"),Aanbod!E163,IF(EXACT(Aanbod!D163, "Gvg-A"),Aanbod!E163,IF(EXACT(Aanbod!D163, "Gvg-B"),Aanbod!E163,0)))),0)," ")</f>
        <v xml:space="preserve"> </v>
      </c>
      <c r="BU148" s="31" t="str">
        <f>IF(Aanbod!D163&gt;"",IF($BS$203&gt;0,$BR$1/$BS$203*BS148,0)," ")</f>
        <v xml:space="preserve"> </v>
      </c>
      <c r="BV148" s="29" t="str">
        <f>IF(Aanbod!D163&gt;"",IF(BT148&gt;0,BU148/BT148," ")," ")</f>
        <v xml:space="preserve"> </v>
      </c>
      <c r="BX148" s="34" t="str">
        <f>IF(Aanbod!D163&gt;"",AI148-AK148+BB148+BH148+BN148+BU148," ")</f>
        <v xml:space="preserve"> </v>
      </c>
      <c r="BY148" s="35" t="str">
        <f>IF(Aanbod!D163&gt;"",IF((BX148-AF148)&gt;0,0,(BX148-AF148))," ")</f>
        <v xml:space="preserve"> </v>
      </c>
      <c r="BZ148" s="35" t="str">
        <f>IF(Aanbod!D163&gt;"",IF((BX148-AF148)&gt;0,(BX148-AF148),0)," ")</f>
        <v xml:space="preserve"> </v>
      </c>
      <c r="CA148" s="35" t="str">
        <f>IF(Aanbod!D163&gt;"",IF(BZ148&gt;0,(Berekening!H148+BB148)/BX148*BZ148,0)," ")</f>
        <v xml:space="preserve"> </v>
      </c>
      <c r="CB148" s="35" t="str">
        <f>IF(Aanbod!D163&gt;"",IF(BZ148&gt;0,(Berekening!N148+BH148)/BX148*BZ148,0)," ")</f>
        <v xml:space="preserve"> </v>
      </c>
      <c r="CC148" s="35" t="str">
        <f>IF(Aanbod!D163&gt;"",IF(BZ148&gt;0,(Berekening!T148+BN148)/BX148*BZ148,0)," ")</f>
        <v xml:space="preserve"> </v>
      </c>
      <c r="CD148" s="33" t="str">
        <f>IF(Aanbod!D163&gt;"",IF(BZ148&gt;0,Berekening!AA148/BX148*BZ148,0)," ")</f>
        <v xml:space="preserve"> </v>
      </c>
      <c r="CE148" s="35"/>
      <c r="CM148" s="36"/>
      <c r="CN148" s="5"/>
      <c r="CO148" s="5" t="str">
        <f>IF(Aanbod!D163&gt;"",IF(EXACT(BZ148,0),IF(EXACT(AK148,0),IF(EXACT(AE148, "pA"),AH148,IF(EXACT(AE148, "Gvg-A"),AH148,IF(EXACT(AE148, "Gvg"),AH148,0))),0),0)," ")</f>
        <v xml:space="preserve"> </v>
      </c>
      <c r="CP148" s="5" t="str">
        <f>IF(Aanbod!D163&gt;"",IF(EXACT(BZ148,0),IF(EXACT(AK148,0),IF(EXACT(AE148, "pA"),AF148,IF(EXACT(AE148, "Gvg-A"),AF148,IF(EXACT(AE148, "Gvg"),AF148,0))),0),0)," ")</f>
        <v xml:space="preserve"> </v>
      </c>
      <c r="CQ148" s="5" t="str">
        <f>IF(Aanbod!D163&gt;"",IF($CO$203&gt;0,$CN$1/$CO$203*CO148,0)," ")</f>
        <v xml:space="preserve"> </v>
      </c>
      <c r="CR148" s="29" t="str">
        <f>IF(Aanbod!D163&gt;"",IF(CP148&gt;0,CQ148/CP148," ")," ")</f>
        <v xml:space="preserve"> </v>
      </c>
      <c r="CS148" s="5"/>
      <c r="CT148" s="5"/>
      <c r="CU148" s="5" t="str">
        <f>IF(Aanbod!D163&gt;"",IF(EXACT(BZ148,0),IF(EXACT(AK148,0),IF(EXACT(AE148, "pB"),AH148,IF(EXACT(AE148, "Gvg-B"),AH148,IF(EXACT(AE148, "Gvg"),AH148,0))),0),0)," ")</f>
        <v xml:space="preserve"> </v>
      </c>
      <c r="CV148" s="5" t="str">
        <f>IF(Aanbod!D163&gt;"",IF(EXACT(BZ148,0),IF(EXACT(AK148,0),IF(EXACT(AE148, "pB"),AF148,IF(EXACT(AE148, "Gvg-B"),AF148,IF(EXACT(AE148, "Gvg"),AF148,0))),0),0)," ")</f>
        <v xml:space="preserve"> </v>
      </c>
      <c r="CW148" s="9" t="str">
        <f>IF(Aanbod!D163&gt;"",IF($CU$203&gt;0,$CT$1/$CU$203*CU148,0)," ")</f>
        <v xml:space="preserve"> </v>
      </c>
      <c r="CX148" s="10" t="str">
        <f>IF(Aanbod!D163&gt;"",IF(CV148&gt;0,CW148/CV148," ")," ")</f>
        <v xml:space="preserve"> </v>
      </c>
      <c r="CY148" s="26"/>
      <c r="CZ148" s="30"/>
      <c r="DA148" s="31" t="str">
        <f>IF(Aanbod!D163&gt;"",IF(EXACT(BZ148,0),IF(EXACT(AK148,0),IF(EXACT(AE148, "pA"),AH148,IF(EXACT(AE148, "Gvg"),AH148,IF(EXACT(AE148, "Gvg-A"),AH148,IF(EXACT(AE148, "Gvg-B"),AH148,0)))),0),0)," ")</f>
        <v xml:space="preserve"> </v>
      </c>
      <c r="DB148" s="31" t="str">
        <f>IF(Aanbod!D163&gt;"",IF(EXACT(BZ148,0),IF(EXACT(AK148,0),IF(EXACT(AE148, "pA"),AF148,IF(EXACT(AE148, "Gvg"),AF148,IF(EXACT(AE148, "Gvg-A"),AF148,IF(EXACT(AE148, "Gvg-B"),AF148,0)))),0),0)," ")</f>
        <v xml:space="preserve"> </v>
      </c>
      <c r="DC148" s="31" t="str">
        <f>IF(Aanbod!D163&gt;"",IF($DA$203&gt;0,$CZ$1/$DA$203*DA148,0)," ")</f>
        <v xml:space="preserve"> </v>
      </c>
      <c r="DD148" s="29" t="str">
        <f>IF(Aanbod!D163&gt;"",IF(DB148&gt;0,DC148/DB148," ")," ")</f>
        <v xml:space="preserve"> </v>
      </c>
      <c r="DF148" s="26"/>
      <c r="DG148" s="30"/>
      <c r="DH148" s="31" t="str">
        <f>IF(Aanbod!D163&gt;"",IF(EXACT(BZ148,0),IF(EXACT(AK148,0),IF(EXACT(AE148, "pB"),AH148,IF(EXACT(AE148, "Gvg"),AH148,IF(EXACT(AE148, "Gvg-A"),AH148,IF(EXACT(AE148, "Gvg-B"),AH148,0)))),0),0)," ")</f>
        <v xml:space="preserve"> </v>
      </c>
      <c r="DI148" s="31" t="str">
        <f>IF(Aanbod!D163&gt;"",IF(EXACT(BZ148,0),IF(EXACT(AK148,0),IF(EXACT(AE148, "pB"),AF148,IF(EXACT(AE148, "Gvg"),AF148,IF(EXACT(AE148, "Gvg-A"),AF148,IF(EXACT(AE148, "Gvg-B"),AF148,0)))),0),0)," ")</f>
        <v xml:space="preserve"> </v>
      </c>
      <c r="DJ148" s="31" t="str">
        <f>IF(Aanbod!D163&gt;"",IF($DH$203&gt;0,$DG$1/$DH$203*DH148,0)," ")</f>
        <v xml:space="preserve"> </v>
      </c>
      <c r="DK148" s="29" t="str">
        <f>IF(Aanbod!D163&gt;"",IF(DI148&gt;0,DJ148/DI148," ")," ")</f>
        <v xml:space="preserve"> </v>
      </c>
      <c r="DM148" s="37" t="str">
        <f>IF(Aanbod!D163&gt;"",BX148-BZ148+CQ148+CW148+DC148+DJ148," ")</f>
        <v xml:space="preserve"> </v>
      </c>
      <c r="DN148" s="35" t="str">
        <f>IF(Aanbod!D163&gt;"",IF((DM148-AF148)&gt;0,(DM148-AF148),0)," ")</f>
        <v xml:space="preserve"> </v>
      </c>
      <c r="DO148" s="35" t="str">
        <f>IF(Aanbod!D163&gt;"",IF(DN148&gt;0,(Berekening!H148+BB148+CQ148)/DM148*DN148,0)," ")</f>
        <v xml:space="preserve"> </v>
      </c>
      <c r="DP148" s="35" t="str">
        <f>IF(Aanbod!D163&gt;"",IF(DN148&gt;0,(Berekening!N148+BH148+CW148)/DM148*DN148,0)," ")</f>
        <v xml:space="preserve"> </v>
      </c>
      <c r="DQ148" s="35" t="str">
        <f>IF(Aanbod!D163&gt;"",IF(DN148&gt;0,(Berekening!T148+BN148+DC148)/DM148*DN148,0)," ")</f>
        <v xml:space="preserve"> </v>
      </c>
      <c r="DR148" s="33" t="str">
        <f>IF(Aanbod!D163&gt;"",IF(DN148&gt;0,(Berekening!AA148+BU148+DJ148)/DM148*DN148,0)," ")</f>
        <v xml:space="preserve"> </v>
      </c>
      <c r="DS148" s="35"/>
      <c r="DT148" s="38" t="str">
        <f>IF(Aanbod!D163&gt;"",ROUND((DM148-DN148),2)," ")</f>
        <v xml:space="preserve"> </v>
      </c>
      <c r="DU148" s="38" t="str">
        <f>IF(Aanbod!D163&gt;"",IF(DT148=C148,0.01,DT148),"")</f>
        <v/>
      </c>
      <c r="DV148" s="39" t="str">
        <f>IF(Aanbod!D163&gt;"",RANK(DU148,$DU$2:$DU$201) + COUNTIF($DU$2:DU148,DU148) -1," ")</f>
        <v xml:space="preserve"> </v>
      </c>
      <c r="DW148" s="35" t="str">
        <f>IF(Aanbod!D163&gt;"",IF($DV$203&lt;0,IF(DV148&lt;=ABS($DV$203),0.01,0),IF(DV148&lt;=ABS($DV$203),-0.01,0))," ")</f>
        <v xml:space="preserve"> </v>
      </c>
      <c r="DX148" s="35"/>
      <c r="DY148" s="28" t="str">
        <f>IF(Aanbod!D163&gt;"",DT148+DW148," ")</f>
        <v xml:space="preserve"> </v>
      </c>
    </row>
    <row r="149" spans="1:129" x14ac:dyDescent="0.25">
      <c r="A149" s="26" t="str">
        <f>Aanbod!A164</f>
        <v/>
      </c>
      <c r="B149" s="27" t="str">
        <f>IF(Aanbod!D164&gt;"",IF(EXACT(Aanbod!F164, "Preferent"),Aanbod!E164*2,IF(EXACT(Aanbod!F164, "Concurrent"),Aanbod!E164,0))," ")</f>
        <v xml:space="preserve"> </v>
      </c>
      <c r="C149" s="28" t="str">
        <f>IF(Aanbod!E164&gt;0,Aanbod!E164," ")</f>
        <v xml:space="preserve"> </v>
      </c>
      <c r="D149" s="5"/>
      <c r="E149" s="5"/>
      <c r="F149" s="5" t="str">
        <f>IF(Aanbod!D164&gt;"",IF(EXACT(Aanbod!D164, "pA"),Berekening!B149,IF(EXACT(Aanbod!D164, "Gvg-A"),Berekening!B149,IF(EXACT(Aanbod!D164, "Gvg"),Berekening!B149,0)))," ")</f>
        <v xml:space="preserve"> </v>
      </c>
      <c r="G149" s="5" t="str">
        <f>IF(Aanbod!D164&gt;"",IF(EXACT(Aanbod!D164, "pA"),Aanbod!E164,IF(EXACT(Aanbod!D164, "Gvg-A"),Aanbod!E164,IF(EXACT(Aanbod!D164, "Gvg"),Aanbod!E164,0)))," ")</f>
        <v xml:space="preserve"> </v>
      </c>
      <c r="H149" s="5" t="str">
        <f>IF(Aanbod!D164&gt;"",IF($F$203&gt;0,$E$1/$F$203*F149,0)," ")</f>
        <v xml:space="preserve"> </v>
      </c>
      <c r="I149" s="29" t="str">
        <f>IF(Aanbod!D164&gt;"",IF(G149&gt;0,H149/G149," ")," ")</f>
        <v xml:space="preserve"> </v>
      </c>
      <c r="J149" s="5"/>
      <c r="K149" s="5"/>
      <c r="L149" s="5" t="str">
        <f>IF(Aanbod!D164&gt;"",IF(EXACT(Aanbod!D164, "pB"),Berekening!B149,IF(EXACT(Aanbod!D164, "Gvg-B"),Berekening!B149,IF(EXACT(Aanbod!D164, "Gvg"),Berekening!B149,0)))," ")</f>
        <v xml:space="preserve"> </v>
      </c>
      <c r="M149" s="5" t="str">
        <f>IF(Aanbod!D164&gt;"",IF(EXACT(Aanbod!D164, "pB"),Aanbod!E164,IF(EXACT(Aanbod!D164, "Gvg-B"),Aanbod!E164,IF(EXACT(Aanbod!D164, "Gvg"),Aanbod!E164,0)))," ")</f>
        <v xml:space="preserve"> </v>
      </c>
      <c r="N149" s="9" t="str">
        <f>IF(Aanbod!D164&gt;"",IF($L$203&gt;0,$K$1/$L$203*L149,0)," ")</f>
        <v xml:space="preserve"> </v>
      </c>
      <c r="O149" s="10" t="str">
        <f>IF(Aanbod!D164&gt;"",IF(M149&gt;0,N149/M149," ")," ")</f>
        <v xml:space="preserve"> </v>
      </c>
      <c r="P149" s="26"/>
      <c r="Q149" s="30"/>
      <c r="R149" s="31" t="str">
        <f>IF(Aanbod!D164&gt;"",IF(EXACT(Aanbod!D164, "pA"),Berekening!B149,IF(EXACT(Aanbod!D164, "Gvg"),Berekening!B149,IF(EXACT(Aanbod!D164, "Gvg-A"),Berekening!B149,IF(EXACT(Aanbod!D164, "Gvg-B"),Berekening!B149,0))))," ")</f>
        <v xml:space="preserve"> </v>
      </c>
      <c r="S149" s="31" t="str">
        <f>IF(Aanbod!D164&gt;"",IF(EXACT(Aanbod!D164, "pA"),Aanbod!E164,IF(EXACT(Aanbod!D164, "Gvg"),Aanbod!E164,IF(EXACT(Aanbod!D164, "Gvg-A"),Aanbod!E164,IF(EXACT(Aanbod!D164, "Gvg-B"),Aanbod!E164,0))))," ")</f>
        <v xml:space="preserve"> </v>
      </c>
      <c r="T149" s="31" t="str">
        <f>IF(Aanbod!D164&gt;"",IF($R$203&gt;0,$Q$1/$R$203*R149,0)," ")</f>
        <v xml:space="preserve"> </v>
      </c>
      <c r="U149" s="29" t="str">
        <f>IF(Aanbod!D164&gt;"",IF(S149&gt;0,T149/S149," ")," ")</f>
        <v xml:space="preserve"> </v>
      </c>
      <c r="W149" s="26"/>
      <c r="X149" s="30"/>
      <c r="Y149" s="31" t="str">
        <f>IF(Aanbod!D164&gt;"",IF(EXACT(Aanbod!D164, "pB"),Berekening!B149,IF(EXACT(Aanbod!D164, "Gvg"),Berekening!B149,IF(EXACT(Aanbod!D164, "Gvg-A"),Berekening!B149,IF(EXACT(Aanbod!D164, "Gvg-B"),Berekening!B149,0))))," ")</f>
        <v xml:space="preserve"> </v>
      </c>
      <c r="Z149" s="31" t="str">
        <f>IF(Aanbod!D164&gt;"",IF(EXACT(Aanbod!D164, "pB"),Aanbod!E164,IF(EXACT(Aanbod!D164, "Gvg"),Aanbod!E164,IF(EXACT(Aanbod!D164, "Gvg-A"),Aanbod!E164,IF(EXACT(Aanbod!D164, "Gvg-B"),Aanbod!E164,0))))," ")</f>
        <v xml:space="preserve"> </v>
      </c>
      <c r="AA149" s="31" t="str">
        <f>IF(Aanbod!D164&gt;"",IF($Y$203&gt;0,$X$1/$Y$203*Y149,0)," ")</f>
        <v xml:space="preserve"> </v>
      </c>
      <c r="AB149" s="29" t="str">
        <f>IF(Aanbod!D164&gt;"",IF(Z149&gt;0,AA149/Z149," ")," ")</f>
        <v xml:space="preserve"> </v>
      </c>
      <c r="AC149" s="32"/>
      <c r="AD149" s="26" t="str">
        <f>IF(Aanbod!D164&gt;"",ROW(AE149)-1," ")</f>
        <v xml:space="preserve"> </v>
      </c>
      <c r="AE149" t="str">
        <f>IF(Aanbod!D164&gt;"",Aanbod!D164," ")</f>
        <v xml:space="preserve"> </v>
      </c>
      <c r="AF149" s="9" t="str">
        <f>IF(Aanbod!D164&gt;"",Aanbod!E164," ")</f>
        <v xml:space="preserve"> </v>
      </c>
      <c r="AG149" t="str">
        <f>IF(Aanbod!D164&gt;"",Aanbod!F164," ")</f>
        <v xml:space="preserve"> </v>
      </c>
      <c r="AH149" s="33" t="str">
        <f>IF(Aanbod!D164&gt;"",Berekening!B149," ")</f>
        <v xml:space="preserve"> </v>
      </c>
      <c r="AI149" s="34" t="str">
        <f>IF(Aanbod!D164&gt;"",Berekening!H149+Berekening!N149+Berekening!T149+Berekening!AA149," ")</f>
        <v xml:space="preserve"> </v>
      </c>
      <c r="AJ149" s="35" t="str">
        <f>IF(Aanbod!D164&gt;"",IF((AI149-AF149)&gt;0,0,(AI149-AF149))," ")</f>
        <v xml:space="preserve"> </v>
      </c>
      <c r="AK149" s="35" t="str">
        <f>IF(Aanbod!D164&gt;"",IF((AI149-AF149)&gt;0,(AI149-AF149),0)," ")</f>
        <v xml:space="preserve"> </v>
      </c>
      <c r="AL149" s="35" t="str">
        <f>IF(Aanbod!D164&gt;"",IF(AK149&gt;0,Berekening!H149/AI149*AK149,0)," ")</f>
        <v xml:space="preserve"> </v>
      </c>
      <c r="AM149" s="35" t="str">
        <f>IF(Aanbod!D164&gt;"",IF(AK149&gt;0,Berekening!N149/AI149*AK149,0)," ")</f>
        <v xml:space="preserve"> </v>
      </c>
      <c r="AN149" s="35" t="str">
        <f>IF(Aanbod!D164&gt;"",IF(AK149&gt;0,Berekening!T149/AI149*AK149,0)," ")</f>
        <v xml:space="preserve"> </v>
      </c>
      <c r="AO149" s="33" t="str">
        <f>IF(Aanbod!D164&gt;"",IF(AK149&gt;0,Berekening!AA149/AI149*AK149,0)," ")</f>
        <v xml:space="preserve"> </v>
      </c>
      <c r="AX149" s="36"/>
      <c r="AY149" s="5"/>
      <c r="AZ149" s="5" t="str">
        <f>IF(Aanbod!D164&gt;"",IF(EXACT(AK149,0),IF(EXACT(Aanbod!D164, "pA"),Berekening!B149,IF(EXACT(Aanbod!D164, "Gvg-A"),Berekening!B149,IF(EXACT(Aanbod!D164, "Gvg"),Berekening!B149,0))),0)," ")</f>
        <v xml:space="preserve"> </v>
      </c>
      <c r="BA149" s="5" t="str">
        <f>IF(Aanbod!D164&gt;"",IF(EXACT(AK149,0),IF(EXACT(Aanbod!D164, "pA"),Aanbod!E164,IF(EXACT(Aanbod!D164, "Gvg-A"),Aanbod!E164,IF(EXACT(Aanbod!D164, "Gvg"),Aanbod!E164,0))),0)," ")</f>
        <v xml:space="preserve"> </v>
      </c>
      <c r="BB149" s="5" t="str">
        <f>IF(Aanbod!D164&gt;"",IF($AZ$203&gt;0,$AY$1/$AZ$203*AZ149,0)," ")</f>
        <v xml:space="preserve"> </v>
      </c>
      <c r="BC149" s="29" t="str">
        <f>IF(Aanbod!D164&gt;"",IF(BA149&gt;0,BB149/BA149," ")," ")</f>
        <v xml:space="preserve"> </v>
      </c>
      <c r="BD149" s="5"/>
      <c r="BE149" s="5"/>
      <c r="BF149" s="5" t="str">
        <f>IF(Aanbod!D164&gt;"",IF(EXACT(AK149,0),IF(EXACT(Aanbod!D164, "pB"),Berekening!B149,IF(EXACT(Aanbod!D164, "Gvg-B"),Berekening!B149,IF(EXACT(Aanbod!D164, "Gvg"),Berekening!B149,0))),0)," ")</f>
        <v xml:space="preserve"> </v>
      </c>
      <c r="BG149" s="5" t="str">
        <f>IF(Aanbod!D164&gt;"",IF(EXACT(AK149,0),IF(EXACT(Aanbod!D164, "pB"),Aanbod!E164,IF(EXACT(Aanbod!D164, "Gvg-B"),Aanbod!E164,IF(EXACT(Aanbod!D164, "Gvg"),Aanbod!E164,0))),0)," ")</f>
        <v xml:space="preserve"> </v>
      </c>
      <c r="BH149" s="9" t="str">
        <f>IF(Aanbod!D164&gt;"",IF($BF$203&gt;0,$BE$1/$BF$203*BF149,0)," ")</f>
        <v xml:space="preserve"> </v>
      </c>
      <c r="BI149" s="10" t="str">
        <f>IF(Aanbod!D164&gt;"",IF(BG149&gt;0,BH149/BG149," ")," ")</f>
        <v xml:space="preserve"> </v>
      </c>
      <c r="BJ149" s="26"/>
      <c r="BK149" s="30"/>
      <c r="BL149" s="31" t="str">
        <f>IF(Aanbod!D164&gt;"",IF(EXACT(AK149,0),IF(EXACT(Aanbod!D164, "pA"),Berekening!B149,IF(EXACT(Aanbod!D164, "Gvg"),Berekening!B149,IF(EXACT(Aanbod!D164, "Gvg-A"),Berekening!B149,IF(EXACT(Aanbod!D164, "Gvg-B"),Berekening!B149,0)))),0)," ")</f>
        <v xml:space="preserve"> </v>
      </c>
      <c r="BM149" s="31" t="str">
        <f>IF(Aanbod!D164&gt;"",IF(EXACT(AK149,0),IF(EXACT(Aanbod!D164, "pA"),Aanbod!E164,IF(EXACT(Aanbod!D164, "Gvg"),Aanbod!E164,IF(EXACT(Aanbod!D164, "Gvg-A"),Aanbod!E164,IF(EXACT(Aanbod!D164, "Gvg-B"),Aanbod!E164,0)))),0)," ")</f>
        <v xml:space="preserve"> </v>
      </c>
      <c r="BN149" s="31" t="str">
        <f>IF(Aanbod!D164&gt;"",IF($BL$203&gt;0,$BK$1/$BL$203*BL149,0)," ")</f>
        <v xml:space="preserve"> </v>
      </c>
      <c r="BO149" s="29" t="str">
        <f>IF(Aanbod!D164&gt;"",IF(BM149&gt;0,BN149/BM149," ")," ")</f>
        <v xml:space="preserve"> </v>
      </c>
      <c r="BQ149" s="26"/>
      <c r="BR149" s="30"/>
      <c r="BS149" s="31" t="str">
        <f>IF(Aanbod!D164&gt;"",IF(EXACT(AK149,0),IF(EXACT(Aanbod!D164, "pB"),Berekening!B149,IF(EXACT(Aanbod!D164, "Gvg"),Berekening!B149,IF(EXACT(Aanbod!D164, "Gvg-A"),Berekening!B149,IF(EXACT(Aanbod!D164, "Gvg-B"),Berekening!B149,0)))),0)," ")</f>
        <v xml:space="preserve"> </v>
      </c>
      <c r="BT149" s="31" t="str">
        <f>IF(Aanbod!D164&gt;"",IF(EXACT(AK149,0),IF(EXACT(Aanbod!D164, "pB"),Aanbod!E164,IF(EXACT(Aanbod!D164, "Gvg"),Aanbod!E164,IF(EXACT(Aanbod!D164, "Gvg-A"),Aanbod!E164,IF(EXACT(Aanbod!D164, "Gvg-B"),Aanbod!E164,0)))),0)," ")</f>
        <v xml:space="preserve"> </v>
      </c>
      <c r="BU149" s="31" t="str">
        <f>IF(Aanbod!D164&gt;"",IF($BS$203&gt;0,$BR$1/$BS$203*BS149,0)," ")</f>
        <v xml:space="preserve"> </v>
      </c>
      <c r="BV149" s="29" t="str">
        <f>IF(Aanbod!D164&gt;"",IF(BT149&gt;0,BU149/BT149," ")," ")</f>
        <v xml:space="preserve"> </v>
      </c>
      <c r="BX149" s="34" t="str">
        <f>IF(Aanbod!D164&gt;"",AI149-AK149+BB149+BH149+BN149+BU149," ")</f>
        <v xml:space="preserve"> </v>
      </c>
      <c r="BY149" s="35" t="str">
        <f>IF(Aanbod!D164&gt;"",IF((BX149-AF149)&gt;0,0,(BX149-AF149))," ")</f>
        <v xml:space="preserve"> </v>
      </c>
      <c r="BZ149" s="35" t="str">
        <f>IF(Aanbod!D164&gt;"",IF((BX149-AF149)&gt;0,(BX149-AF149),0)," ")</f>
        <v xml:space="preserve"> </v>
      </c>
      <c r="CA149" s="35" t="str">
        <f>IF(Aanbod!D164&gt;"",IF(BZ149&gt;0,(Berekening!H149+BB149)/BX149*BZ149,0)," ")</f>
        <v xml:space="preserve"> </v>
      </c>
      <c r="CB149" s="35" t="str">
        <f>IF(Aanbod!D164&gt;"",IF(BZ149&gt;0,(Berekening!N149+BH149)/BX149*BZ149,0)," ")</f>
        <v xml:space="preserve"> </v>
      </c>
      <c r="CC149" s="35" t="str">
        <f>IF(Aanbod!D164&gt;"",IF(BZ149&gt;0,(Berekening!T149+BN149)/BX149*BZ149,0)," ")</f>
        <v xml:space="preserve"> </v>
      </c>
      <c r="CD149" s="33" t="str">
        <f>IF(Aanbod!D164&gt;"",IF(BZ149&gt;0,Berekening!AA149/BX149*BZ149,0)," ")</f>
        <v xml:space="preserve"> </v>
      </c>
      <c r="CE149" s="35"/>
      <c r="CM149" s="36"/>
      <c r="CN149" s="5"/>
      <c r="CO149" s="5" t="str">
        <f>IF(Aanbod!D164&gt;"",IF(EXACT(BZ149,0),IF(EXACT(AK149,0),IF(EXACT(AE149, "pA"),AH149,IF(EXACT(AE149, "Gvg-A"),AH149,IF(EXACT(AE149, "Gvg"),AH149,0))),0),0)," ")</f>
        <v xml:space="preserve"> </v>
      </c>
      <c r="CP149" s="5" t="str">
        <f>IF(Aanbod!D164&gt;"",IF(EXACT(BZ149,0),IF(EXACT(AK149,0),IF(EXACT(AE149, "pA"),AF149,IF(EXACT(AE149, "Gvg-A"),AF149,IF(EXACT(AE149, "Gvg"),AF149,0))),0),0)," ")</f>
        <v xml:space="preserve"> </v>
      </c>
      <c r="CQ149" s="5" t="str">
        <f>IF(Aanbod!D164&gt;"",IF($CO$203&gt;0,$CN$1/$CO$203*CO149,0)," ")</f>
        <v xml:space="preserve"> </v>
      </c>
      <c r="CR149" s="29" t="str">
        <f>IF(Aanbod!D164&gt;"",IF(CP149&gt;0,CQ149/CP149," ")," ")</f>
        <v xml:space="preserve"> </v>
      </c>
      <c r="CS149" s="5"/>
      <c r="CT149" s="5"/>
      <c r="CU149" s="5" t="str">
        <f>IF(Aanbod!D164&gt;"",IF(EXACT(BZ149,0),IF(EXACT(AK149,0),IF(EXACT(AE149, "pB"),AH149,IF(EXACT(AE149, "Gvg-B"),AH149,IF(EXACT(AE149, "Gvg"),AH149,0))),0),0)," ")</f>
        <v xml:space="preserve"> </v>
      </c>
      <c r="CV149" s="5" t="str">
        <f>IF(Aanbod!D164&gt;"",IF(EXACT(BZ149,0),IF(EXACT(AK149,0),IF(EXACT(AE149, "pB"),AF149,IF(EXACT(AE149, "Gvg-B"),AF149,IF(EXACT(AE149, "Gvg"),AF149,0))),0),0)," ")</f>
        <v xml:space="preserve"> </v>
      </c>
      <c r="CW149" s="9" t="str">
        <f>IF(Aanbod!D164&gt;"",IF($CU$203&gt;0,$CT$1/$CU$203*CU149,0)," ")</f>
        <v xml:space="preserve"> </v>
      </c>
      <c r="CX149" s="10" t="str">
        <f>IF(Aanbod!D164&gt;"",IF(CV149&gt;0,CW149/CV149," ")," ")</f>
        <v xml:space="preserve"> </v>
      </c>
      <c r="CY149" s="26"/>
      <c r="CZ149" s="30"/>
      <c r="DA149" s="31" t="str">
        <f>IF(Aanbod!D164&gt;"",IF(EXACT(BZ149,0),IF(EXACT(AK149,0),IF(EXACT(AE149, "pA"),AH149,IF(EXACT(AE149, "Gvg"),AH149,IF(EXACT(AE149, "Gvg-A"),AH149,IF(EXACT(AE149, "Gvg-B"),AH149,0)))),0),0)," ")</f>
        <v xml:space="preserve"> </v>
      </c>
      <c r="DB149" s="31" t="str">
        <f>IF(Aanbod!D164&gt;"",IF(EXACT(BZ149,0),IF(EXACT(AK149,0),IF(EXACT(AE149, "pA"),AF149,IF(EXACT(AE149, "Gvg"),AF149,IF(EXACT(AE149, "Gvg-A"),AF149,IF(EXACT(AE149, "Gvg-B"),AF149,0)))),0),0)," ")</f>
        <v xml:space="preserve"> </v>
      </c>
      <c r="DC149" s="31" t="str">
        <f>IF(Aanbod!D164&gt;"",IF($DA$203&gt;0,$CZ$1/$DA$203*DA149,0)," ")</f>
        <v xml:space="preserve"> </v>
      </c>
      <c r="DD149" s="29" t="str">
        <f>IF(Aanbod!D164&gt;"",IF(DB149&gt;0,DC149/DB149," ")," ")</f>
        <v xml:space="preserve"> </v>
      </c>
      <c r="DF149" s="26"/>
      <c r="DG149" s="30"/>
      <c r="DH149" s="31" t="str">
        <f>IF(Aanbod!D164&gt;"",IF(EXACT(BZ149,0),IF(EXACT(AK149,0),IF(EXACT(AE149, "pB"),AH149,IF(EXACT(AE149, "Gvg"),AH149,IF(EXACT(AE149, "Gvg-A"),AH149,IF(EXACT(AE149, "Gvg-B"),AH149,0)))),0),0)," ")</f>
        <v xml:space="preserve"> </v>
      </c>
      <c r="DI149" s="31" t="str">
        <f>IF(Aanbod!D164&gt;"",IF(EXACT(BZ149,0),IF(EXACT(AK149,0),IF(EXACT(AE149, "pB"),AF149,IF(EXACT(AE149, "Gvg"),AF149,IF(EXACT(AE149, "Gvg-A"),AF149,IF(EXACT(AE149, "Gvg-B"),AF149,0)))),0),0)," ")</f>
        <v xml:space="preserve"> </v>
      </c>
      <c r="DJ149" s="31" t="str">
        <f>IF(Aanbod!D164&gt;"",IF($DH$203&gt;0,$DG$1/$DH$203*DH149,0)," ")</f>
        <v xml:space="preserve"> </v>
      </c>
      <c r="DK149" s="29" t="str">
        <f>IF(Aanbod!D164&gt;"",IF(DI149&gt;0,DJ149/DI149," ")," ")</f>
        <v xml:space="preserve"> </v>
      </c>
      <c r="DM149" s="37" t="str">
        <f>IF(Aanbod!D164&gt;"",BX149-BZ149+CQ149+CW149+DC149+DJ149," ")</f>
        <v xml:space="preserve"> </v>
      </c>
      <c r="DN149" s="35" t="str">
        <f>IF(Aanbod!D164&gt;"",IF((DM149-AF149)&gt;0,(DM149-AF149),0)," ")</f>
        <v xml:space="preserve"> </v>
      </c>
      <c r="DO149" s="35" t="str">
        <f>IF(Aanbod!D164&gt;"",IF(DN149&gt;0,(Berekening!H149+BB149+CQ149)/DM149*DN149,0)," ")</f>
        <v xml:space="preserve"> </v>
      </c>
      <c r="DP149" s="35" t="str">
        <f>IF(Aanbod!D164&gt;"",IF(DN149&gt;0,(Berekening!N149+BH149+CW149)/DM149*DN149,0)," ")</f>
        <v xml:space="preserve"> </v>
      </c>
      <c r="DQ149" s="35" t="str">
        <f>IF(Aanbod!D164&gt;"",IF(DN149&gt;0,(Berekening!T149+BN149+DC149)/DM149*DN149,0)," ")</f>
        <v xml:space="preserve"> </v>
      </c>
      <c r="DR149" s="33" t="str">
        <f>IF(Aanbod!D164&gt;"",IF(DN149&gt;0,(Berekening!AA149+BU149+DJ149)/DM149*DN149,0)," ")</f>
        <v xml:space="preserve"> </v>
      </c>
      <c r="DS149" s="35"/>
      <c r="DT149" s="38" t="str">
        <f>IF(Aanbod!D164&gt;"",ROUND((DM149-DN149),2)," ")</f>
        <v xml:space="preserve"> </v>
      </c>
      <c r="DU149" s="38" t="str">
        <f>IF(Aanbod!D164&gt;"",IF(DT149=C149,0.01,DT149),"")</f>
        <v/>
      </c>
      <c r="DV149" s="39" t="str">
        <f>IF(Aanbod!D164&gt;"",RANK(DU149,$DU$2:$DU$201) + COUNTIF($DU$2:DU149,DU149) -1," ")</f>
        <v xml:space="preserve"> </v>
      </c>
      <c r="DW149" s="35" t="str">
        <f>IF(Aanbod!D164&gt;"",IF($DV$203&lt;0,IF(DV149&lt;=ABS($DV$203),0.01,0),IF(DV149&lt;=ABS($DV$203),-0.01,0))," ")</f>
        <v xml:space="preserve"> </v>
      </c>
      <c r="DX149" s="35"/>
      <c r="DY149" s="28" t="str">
        <f>IF(Aanbod!D164&gt;"",DT149+DW149," ")</f>
        <v xml:space="preserve"> </v>
      </c>
    </row>
    <row r="150" spans="1:129" x14ac:dyDescent="0.25">
      <c r="A150" s="26" t="str">
        <f>Aanbod!A165</f>
        <v/>
      </c>
      <c r="B150" s="27" t="str">
        <f>IF(Aanbod!D165&gt;"",IF(EXACT(Aanbod!F165, "Preferent"),Aanbod!E165*2,IF(EXACT(Aanbod!F165, "Concurrent"),Aanbod!E165,0))," ")</f>
        <v xml:space="preserve"> </v>
      </c>
      <c r="C150" s="28" t="str">
        <f>IF(Aanbod!E165&gt;0,Aanbod!E165," ")</f>
        <v xml:space="preserve"> </v>
      </c>
      <c r="D150" s="5"/>
      <c r="E150" s="5"/>
      <c r="F150" s="5" t="str">
        <f>IF(Aanbod!D165&gt;"",IF(EXACT(Aanbod!D165, "pA"),Berekening!B150,IF(EXACT(Aanbod!D165, "Gvg-A"),Berekening!B150,IF(EXACT(Aanbod!D165, "Gvg"),Berekening!B150,0)))," ")</f>
        <v xml:space="preserve"> </v>
      </c>
      <c r="G150" s="5" t="str">
        <f>IF(Aanbod!D165&gt;"",IF(EXACT(Aanbod!D165, "pA"),Aanbod!E165,IF(EXACT(Aanbod!D165, "Gvg-A"),Aanbod!E165,IF(EXACT(Aanbod!D165, "Gvg"),Aanbod!E165,0)))," ")</f>
        <v xml:space="preserve"> </v>
      </c>
      <c r="H150" s="5" t="str">
        <f>IF(Aanbod!D165&gt;"",IF($F$203&gt;0,$E$1/$F$203*F150,0)," ")</f>
        <v xml:space="preserve"> </v>
      </c>
      <c r="I150" s="29" t="str">
        <f>IF(Aanbod!D165&gt;"",IF(G150&gt;0,H150/G150," ")," ")</f>
        <v xml:space="preserve"> </v>
      </c>
      <c r="J150" s="5"/>
      <c r="K150" s="5"/>
      <c r="L150" s="5" t="str">
        <f>IF(Aanbod!D165&gt;"",IF(EXACT(Aanbod!D165, "pB"),Berekening!B150,IF(EXACT(Aanbod!D165, "Gvg-B"),Berekening!B150,IF(EXACT(Aanbod!D165, "Gvg"),Berekening!B150,0)))," ")</f>
        <v xml:space="preserve"> </v>
      </c>
      <c r="M150" s="5" t="str">
        <f>IF(Aanbod!D165&gt;"",IF(EXACT(Aanbod!D165, "pB"),Aanbod!E165,IF(EXACT(Aanbod!D165, "Gvg-B"),Aanbod!E165,IF(EXACT(Aanbod!D165, "Gvg"),Aanbod!E165,0)))," ")</f>
        <v xml:space="preserve"> </v>
      </c>
      <c r="N150" s="9" t="str">
        <f>IF(Aanbod!D165&gt;"",IF($L$203&gt;0,$K$1/$L$203*L150,0)," ")</f>
        <v xml:space="preserve"> </v>
      </c>
      <c r="O150" s="10" t="str">
        <f>IF(Aanbod!D165&gt;"",IF(M150&gt;0,N150/M150," ")," ")</f>
        <v xml:space="preserve"> </v>
      </c>
      <c r="P150" s="26"/>
      <c r="Q150" s="30"/>
      <c r="R150" s="31" t="str">
        <f>IF(Aanbod!D165&gt;"",IF(EXACT(Aanbod!D165, "pA"),Berekening!B150,IF(EXACT(Aanbod!D165, "Gvg"),Berekening!B150,IF(EXACT(Aanbod!D165, "Gvg-A"),Berekening!B150,IF(EXACT(Aanbod!D165, "Gvg-B"),Berekening!B150,0))))," ")</f>
        <v xml:space="preserve"> </v>
      </c>
      <c r="S150" s="31" t="str">
        <f>IF(Aanbod!D165&gt;"",IF(EXACT(Aanbod!D165, "pA"),Aanbod!E165,IF(EXACT(Aanbod!D165, "Gvg"),Aanbod!E165,IF(EXACT(Aanbod!D165, "Gvg-A"),Aanbod!E165,IF(EXACT(Aanbod!D165, "Gvg-B"),Aanbod!E165,0))))," ")</f>
        <v xml:space="preserve"> </v>
      </c>
      <c r="T150" s="31" t="str">
        <f>IF(Aanbod!D165&gt;"",IF($R$203&gt;0,$Q$1/$R$203*R150,0)," ")</f>
        <v xml:space="preserve"> </v>
      </c>
      <c r="U150" s="29" t="str">
        <f>IF(Aanbod!D165&gt;"",IF(S150&gt;0,T150/S150," ")," ")</f>
        <v xml:space="preserve"> </v>
      </c>
      <c r="W150" s="26"/>
      <c r="X150" s="30"/>
      <c r="Y150" s="31" t="str">
        <f>IF(Aanbod!D165&gt;"",IF(EXACT(Aanbod!D165, "pB"),Berekening!B150,IF(EXACT(Aanbod!D165, "Gvg"),Berekening!B150,IF(EXACT(Aanbod!D165, "Gvg-A"),Berekening!B150,IF(EXACT(Aanbod!D165, "Gvg-B"),Berekening!B150,0))))," ")</f>
        <v xml:space="preserve"> </v>
      </c>
      <c r="Z150" s="31" t="str">
        <f>IF(Aanbod!D165&gt;"",IF(EXACT(Aanbod!D165, "pB"),Aanbod!E165,IF(EXACT(Aanbod!D165, "Gvg"),Aanbod!E165,IF(EXACT(Aanbod!D165, "Gvg-A"),Aanbod!E165,IF(EXACT(Aanbod!D165, "Gvg-B"),Aanbod!E165,0))))," ")</f>
        <v xml:space="preserve"> </v>
      </c>
      <c r="AA150" s="31" t="str">
        <f>IF(Aanbod!D165&gt;"",IF($Y$203&gt;0,$X$1/$Y$203*Y150,0)," ")</f>
        <v xml:space="preserve"> </v>
      </c>
      <c r="AB150" s="29" t="str">
        <f>IF(Aanbod!D165&gt;"",IF(Z150&gt;0,AA150/Z150," ")," ")</f>
        <v xml:space="preserve"> </v>
      </c>
      <c r="AC150" s="32"/>
      <c r="AD150" s="26" t="str">
        <f>IF(Aanbod!D165&gt;"",ROW(AE150)-1," ")</f>
        <v xml:space="preserve"> </v>
      </c>
      <c r="AE150" t="str">
        <f>IF(Aanbod!D165&gt;"",Aanbod!D165," ")</f>
        <v xml:space="preserve"> </v>
      </c>
      <c r="AF150" s="9" t="str">
        <f>IF(Aanbod!D165&gt;"",Aanbod!E165," ")</f>
        <v xml:space="preserve"> </v>
      </c>
      <c r="AG150" t="str">
        <f>IF(Aanbod!D165&gt;"",Aanbod!F165," ")</f>
        <v xml:space="preserve"> </v>
      </c>
      <c r="AH150" s="33" t="str">
        <f>IF(Aanbod!D165&gt;"",Berekening!B150," ")</f>
        <v xml:space="preserve"> </v>
      </c>
      <c r="AI150" s="34" t="str">
        <f>IF(Aanbod!D165&gt;"",Berekening!H150+Berekening!N150+Berekening!T150+Berekening!AA150," ")</f>
        <v xml:space="preserve"> </v>
      </c>
      <c r="AJ150" s="35" t="str">
        <f>IF(Aanbod!D165&gt;"",IF((AI150-AF150)&gt;0,0,(AI150-AF150))," ")</f>
        <v xml:space="preserve"> </v>
      </c>
      <c r="AK150" s="35" t="str">
        <f>IF(Aanbod!D165&gt;"",IF((AI150-AF150)&gt;0,(AI150-AF150),0)," ")</f>
        <v xml:space="preserve"> </v>
      </c>
      <c r="AL150" s="35" t="str">
        <f>IF(Aanbod!D165&gt;"",IF(AK150&gt;0,Berekening!H150/AI150*AK150,0)," ")</f>
        <v xml:space="preserve"> </v>
      </c>
      <c r="AM150" s="35" t="str">
        <f>IF(Aanbod!D165&gt;"",IF(AK150&gt;0,Berekening!N150/AI150*AK150,0)," ")</f>
        <v xml:space="preserve"> </v>
      </c>
      <c r="AN150" s="35" t="str">
        <f>IF(Aanbod!D165&gt;"",IF(AK150&gt;0,Berekening!T150/AI150*AK150,0)," ")</f>
        <v xml:space="preserve"> </v>
      </c>
      <c r="AO150" s="33" t="str">
        <f>IF(Aanbod!D165&gt;"",IF(AK150&gt;0,Berekening!AA150/AI150*AK150,0)," ")</f>
        <v xml:space="preserve"> </v>
      </c>
      <c r="AX150" s="36"/>
      <c r="AY150" s="5"/>
      <c r="AZ150" s="5" t="str">
        <f>IF(Aanbod!D165&gt;"",IF(EXACT(AK150,0),IF(EXACT(Aanbod!D165, "pA"),Berekening!B150,IF(EXACT(Aanbod!D165, "Gvg-A"),Berekening!B150,IF(EXACT(Aanbod!D165, "Gvg"),Berekening!B150,0))),0)," ")</f>
        <v xml:space="preserve"> </v>
      </c>
      <c r="BA150" s="5" t="str">
        <f>IF(Aanbod!D165&gt;"",IF(EXACT(AK150,0),IF(EXACT(Aanbod!D165, "pA"),Aanbod!E165,IF(EXACT(Aanbod!D165, "Gvg-A"),Aanbod!E165,IF(EXACT(Aanbod!D165, "Gvg"),Aanbod!E165,0))),0)," ")</f>
        <v xml:space="preserve"> </v>
      </c>
      <c r="BB150" s="5" t="str">
        <f>IF(Aanbod!D165&gt;"",IF($AZ$203&gt;0,$AY$1/$AZ$203*AZ150,0)," ")</f>
        <v xml:space="preserve"> </v>
      </c>
      <c r="BC150" s="29" t="str">
        <f>IF(Aanbod!D165&gt;"",IF(BA150&gt;0,BB150/BA150," ")," ")</f>
        <v xml:space="preserve"> </v>
      </c>
      <c r="BD150" s="5"/>
      <c r="BE150" s="5"/>
      <c r="BF150" s="5" t="str">
        <f>IF(Aanbod!D165&gt;"",IF(EXACT(AK150,0),IF(EXACT(Aanbod!D165, "pB"),Berekening!B150,IF(EXACT(Aanbod!D165, "Gvg-B"),Berekening!B150,IF(EXACT(Aanbod!D165, "Gvg"),Berekening!B150,0))),0)," ")</f>
        <v xml:space="preserve"> </v>
      </c>
      <c r="BG150" s="5" t="str">
        <f>IF(Aanbod!D165&gt;"",IF(EXACT(AK150,0),IF(EXACT(Aanbod!D165, "pB"),Aanbod!E165,IF(EXACT(Aanbod!D165, "Gvg-B"),Aanbod!E165,IF(EXACT(Aanbod!D165, "Gvg"),Aanbod!E165,0))),0)," ")</f>
        <v xml:space="preserve"> </v>
      </c>
      <c r="BH150" s="9" t="str">
        <f>IF(Aanbod!D165&gt;"",IF($BF$203&gt;0,$BE$1/$BF$203*BF150,0)," ")</f>
        <v xml:space="preserve"> </v>
      </c>
      <c r="BI150" s="10" t="str">
        <f>IF(Aanbod!D165&gt;"",IF(BG150&gt;0,BH150/BG150," ")," ")</f>
        <v xml:space="preserve"> </v>
      </c>
      <c r="BJ150" s="26"/>
      <c r="BK150" s="30"/>
      <c r="BL150" s="31" t="str">
        <f>IF(Aanbod!D165&gt;"",IF(EXACT(AK150,0),IF(EXACT(Aanbod!D165, "pA"),Berekening!B150,IF(EXACT(Aanbod!D165, "Gvg"),Berekening!B150,IF(EXACT(Aanbod!D165, "Gvg-A"),Berekening!B150,IF(EXACT(Aanbod!D165, "Gvg-B"),Berekening!B150,0)))),0)," ")</f>
        <v xml:space="preserve"> </v>
      </c>
      <c r="BM150" s="31" t="str">
        <f>IF(Aanbod!D165&gt;"",IF(EXACT(AK150,0),IF(EXACT(Aanbod!D165, "pA"),Aanbod!E165,IF(EXACT(Aanbod!D165, "Gvg"),Aanbod!E165,IF(EXACT(Aanbod!D165, "Gvg-A"),Aanbod!E165,IF(EXACT(Aanbod!D165, "Gvg-B"),Aanbod!E165,0)))),0)," ")</f>
        <v xml:space="preserve"> </v>
      </c>
      <c r="BN150" s="31" t="str">
        <f>IF(Aanbod!D165&gt;"",IF($BL$203&gt;0,$BK$1/$BL$203*BL150,0)," ")</f>
        <v xml:space="preserve"> </v>
      </c>
      <c r="BO150" s="29" t="str">
        <f>IF(Aanbod!D165&gt;"",IF(BM150&gt;0,BN150/BM150," ")," ")</f>
        <v xml:space="preserve"> </v>
      </c>
      <c r="BQ150" s="26"/>
      <c r="BR150" s="30"/>
      <c r="BS150" s="31" t="str">
        <f>IF(Aanbod!D165&gt;"",IF(EXACT(AK150,0),IF(EXACT(Aanbod!D165, "pB"),Berekening!B150,IF(EXACT(Aanbod!D165, "Gvg"),Berekening!B150,IF(EXACT(Aanbod!D165, "Gvg-A"),Berekening!B150,IF(EXACT(Aanbod!D165, "Gvg-B"),Berekening!B150,0)))),0)," ")</f>
        <v xml:space="preserve"> </v>
      </c>
      <c r="BT150" s="31" t="str">
        <f>IF(Aanbod!D165&gt;"",IF(EXACT(AK150,0),IF(EXACT(Aanbod!D165, "pB"),Aanbod!E165,IF(EXACT(Aanbod!D165, "Gvg"),Aanbod!E165,IF(EXACT(Aanbod!D165, "Gvg-A"),Aanbod!E165,IF(EXACT(Aanbod!D165, "Gvg-B"),Aanbod!E165,0)))),0)," ")</f>
        <v xml:space="preserve"> </v>
      </c>
      <c r="BU150" s="31" t="str">
        <f>IF(Aanbod!D165&gt;"",IF($BS$203&gt;0,$BR$1/$BS$203*BS150,0)," ")</f>
        <v xml:space="preserve"> </v>
      </c>
      <c r="BV150" s="29" t="str">
        <f>IF(Aanbod!D165&gt;"",IF(BT150&gt;0,BU150/BT150," ")," ")</f>
        <v xml:space="preserve"> </v>
      </c>
      <c r="BX150" s="34" t="str">
        <f>IF(Aanbod!D165&gt;"",AI150-AK150+BB150+BH150+BN150+BU150," ")</f>
        <v xml:space="preserve"> </v>
      </c>
      <c r="BY150" s="35" t="str">
        <f>IF(Aanbod!D165&gt;"",IF((BX150-AF150)&gt;0,0,(BX150-AF150))," ")</f>
        <v xml:space="preserve"> </v>
      </c>
      <c r="BZ150" s="35" t="str">
        <f>IF(Aanbod!D165&gt;"",IF((BX150-AF150)&gt;0,(BX150-AF150),0)," ")</f>
        <v xml:space="preserve"> </v>
      </c>
      <c r="CA150" s="35" t="str">
        <f>IF(Aanbod!D165&gt;"",IF(BZ150&gt;0,(Berekening!H150+BB150)/BX150*BZ150,0)," ")</f>
        <v xml:space="preserve"> </v>
      </c>
      <c r="CB150" s="35" t="str">
        <f>IF(Aanbod!D165&gt;"",IF(BZ150&gt;0,(Berekening!N150+BH150)/BX150*BZ150,0)," ")</f>
        <v xml:space="preserve"> </v>
      </c>
      <c r="CC150" s="35" t="str">
        <f>IF(Aanbod!D165&gt;"",IF(BZ150&gt;0,(Berekening!T150+BN150)/BX150*BZ150,0)," ")</f>
        <v xml:space="preserve"> </v>
      </c>
      <c r="CD150" s="33" t="str">
        <f>IF(Aanbod!D165&gt;"",IF(BZ150&gt;0,Berekening!AA150/BX150*BZ150,0)," ")</f>
        <v xml:space="preserve"> </v>
      </c>
      <c r="CE150" s="35"/>
      <c r="CM150" s="36"/>
      <c r="CN150" s="5"/>
      <c r="CO150" s="5" t="str">
        <f>IF(Aanbod!D165&gt;"",IF(EXACT(BZ150,0),IF(EXACT(AK150,0),IF(EXACT(AE150, "pA"),AH150,IF(EXACT(AE150, "Gvg-A"),AH150,IF(EXACT(AE150, "Gvg"),AH150,0))),0),0)," ")</f>
        <v xml:space="preserve"> </v>
      </c>
      <c r="CP150" s="5" t="str">
        <f>IF(Aanbod!D165&gt;"",IF(EXACT(BZ150,0),IF(EXACT(AK150,0),IF(EXACT(AE150, "pA"),AF150,IF(EXACT(AE150, "Gvg-A"),AF150,IF(EXACT(AE150, "Gvg"),AF150,0))),0),0)," ")</f>
        <v xml:space="preserve"> </v>
      </c>
      <c r="CQ150" s="5" t="str">
        <f>IF(Aanbod!D165&gt;"",IF($CO$203&gt;0,$CN$1/$CO$203*CO150,0)," ")</f>
        <v xml:space="preserve"> </v>
      </c>
      <c r="CR150" s="29" t="str">
        <f>IF(Aanbod!D165&gt;"",IF(CP150&gt;0,CQ150/CP150," ")," ")</f>
        <v xml:space="preserve"> </v>
      </c>
      <c r="CS150" s="5"/>
      <c r="CT150" s="5"/>
      <c r="CU150" s="5" t="str">
        <f>IF(Aanbod!D165&gt;"",IF(EXACT(BZ150,0),IF(EXACT(AK150,0),IF(EXACT(AE150, "pB"),AH150,IF(EXACT(AE150, "Gvg-B"),AH150,IF(EXACT(AE150, "Gvg"),AH150,0))),0),0)," ")</f>
        <v xml:space="preserve"> </v>
      </c>
      <c r="CV150" s="5" t="str">
        <f>IF(Aanbod!D165&gt;"",IF(EXACT(BZ150,0),IF(EXACT(AK150,0),IF(EXACT(AE150, "pB"),AF150,IF(EXACT(AE150, "Gvg-B"),AF150,IF(EXACT(AE150, "Gvg"),AF150,0))),0),0)," ")</f>
        <v xml:space="preserve"> </v>
      </c>
      <c r="CW150" s="9" t="str">
        <f>IF(Aanbod!D165&gt;"",IF($CU$203&gt;0,$CT$1/$CU$203*CU150,0)," ")</f>
        <v xml:space="preserve"> </v>
      </c>
      <c r="CX150" s="10" t="str">
        <f>IF(Aanbod!D165&gt;"",IF(CV150&gt;0,CW150/CV150," ")," ")</f>
        <v xml:space="preserve"> </v>
      </c>
      <c r="CY150" s="26"/>
      <c r="CZ150" s="30"/>
      <c r="DA150" s="31" t="str">
        <f>IF(Aanbod!D165&gt;"",IF(EXACT(BZ150,0),IF(EXACT(AK150,0),IF(EXACT(AE150, "pA"),AH150,IF(EXACT(AE150, "Gvg"),AH150,IF(EXACT(AE150, "Gvg-A"),AH150,IF(EXACT(AE150, "Gvg-B"),AH150,0)))),0),0)," ")</f>
        <v xml:space="preserve"> </v>
      </c>
      <c r="DB150" s="31" t="str">
        <f>IF(Aanbod!D165&gt;"",IF(EXACT(BZ150,0),IF(EXACT(AK150,0),IF(EXACT(AE150, "pA"),AF150,IF(EXACT(AE150, "Gvg"),AF150,IF(EXACT(AE150, "Gvg-A"),AF150,IF(EXACT(AE150, "Gvg-B"),AF150,0)))),0),0)," ")</f>
        <v xml:space="preserve"> </v>
      </c>
      <c r="DC150" s="31" t="str">
        <f>IF(Aanbod!D165&gt;"",IF($DA$203&gt;0,$CZ$1/$DA$203*DA150,0)," ")</f>
        <v xml:space="preserve"> </v>
      </c>
      <c r="DD150" s="29" t="str">
        <f>IF(Aanbod!D165&gt;"",IF(DB150&gt;0,DC150/DB150," ")," ")</f>
        <v xml:space="preserve"> </v>
      </c>
      <c r="DF150" s="26"/>
      <c r="DG150" s="30"/>
      <c r="DH150" s="31" t="str">
        <f>IF(Aanbod!D165&gt;"",IF(EXACT(BZ150,0),IF(EXACT(AK150,0),IF(EXACT(AE150, "pB"),AH150,IF(EXACT(AE150, "Gvg"),AH150,IF(EXACT(AE150, "Gvg-A"),AH150,IF(EXACT(AE150, "Gvg-B"),AH150,0)))),0),0)," ")</f>
        <v xml:space="preserve"> </v>
      </c>
      <c r="DI150" s="31" t="str">
        <f>IF(Aanbod!D165&gt;"",IF(EXACT(BZ150,0),IF(EXACT(AK150,0),IF(EXACT(AE150, "pB"),AF150,IF(EXACT(AE150, "Gvg"),AF150,IF(EXACT(AE150, "Gvg-A"),AF150,IF(EXACT(AE150, "Gvg-B"),AF150,0)))),0),0)," ")</f>
        <v xml:space="preserve"> </v>
      </c>
      <c r="DJ150" s="31" t="str">
        <f>IF(Aanbod!D165&gt;"",IF($DH$203&gt;0,$DG$1/$DH$203*DH150,0)," ")</f>
        <v xml:space="preserve"> </v>
      </c>
      <c r="DK150" s="29" t="str">
        <f>IF(Aanbod!D165&gt;"",IF(DI150&gt;0,DJ150/DI150," ")," ")</f>
        <v xml:space="preserve"> </v>
      </c>
      <c r="DM150" s="37" t="str">
        <f>IF(Aanbod!D165&gt;"",BX150-BZ150+CQ150+CW150+DC150+DJ150," ")</f>
        <v xml:space="preserve"> </v>
      </c>
      <c r="DN150" s="35" t="str">
        <f>IF(Aanbod!D165&gt;"",IF((DM150-AF150)&gt;0,(DM150-AF150),0)," ")</f>
        <v xml:space="preserve"> </v>
      </c>
      <c r="DO150" s="35" t="str">
        <f>IF(Aanbod!D165&gt;"",IF(DN150&gt;0,(Berekening!H150+BB150+CQ150)/DM150*DN150,0)," ")</f>
        <v xml:space="preserve"> </v>
      </c>
      <c r="DP150" s="35" t="str">
        <f>IF(Aanbod!D165&gt;"",IF(DN150&gt;0,(Berekening!N150+BH150+CW150)/DM150*DN150,0)," ")</f>
        <v xml:space="preserve"> </v>
      </c>
      <c r="DQ150" s="35" t="str">
        <f>IF(Aanbod!D165&gt;"",IF(DN150&gt;0,(Berekening!T150+BN150+DC150)/DM150*DN150,0)," ")</f>
        <v xml:space="preserve"> </v>
      </c>
      <c r="DR150" s="33" t="str">
        <f>IF(Aanbod!D165&gt;"",IF(DN150&gt;0,(Berekening!AA150+BU150+DJ150)/DM150*DN150,0)," ")</f>
        <v xml:space="preserve"> </v>
      </c>
      <c r="DS150" s="35"/>
      <c r="DT150" s="38" t="str">
        <f>IF(Aanbod!D165&gt;"",ROUND((DM150-DN150),2)," ")</f>
        <v xml:space="preserve"> </v>
      </c>
      <c r="DU150" s="38" t="str">
        <f>IF(Aanbod!D165&gt;"",IF(DT150=C150,0.01,DT150),"")</f>
        <v/>
      </c>
      <c r="DV150" s="39" t="str">
        <f>IF(Aanbod!D165&gt;"",RANK(DU150,$DU$2:$DU$201) + COUNTIF($DU$2:DU150,DU150) -1," ")</f>
        <v xml:space="preserve"> </v>
      </c>
      <c r="DW150" s="35" t="str">
        <f>IF(Aanbod!D165&gt;"",IF($DV$203&lt;0,IF(DV150&lt;=ABS($DV$203),0.01,0),IF(DV150&lt;=ABS($DV$203),-0.01,0))," ")</f>
        <v xml:space="preserve"> </v>
      </c>
      <c r="DX150" s="35"/>
      <c r="DY150" s="28" t="str">
        <f>IF(Aanbod!D165&gt;"",DT150+DW150," ")</f>
        <v xml:space="preserve"> </v>
      </c>
    </row>
    <row r="151" spans="1:129" x14ac:dyDescent="0.25">
      <c r="A151" s="26" t="str">
        <f>Aanbod!A166</f>
        <v/>
      </c>
      <c r="B151" s="27" t="str">
        <f>IF(Aanbod!D166&gt;"",IF(EXACT(Aanbod!F166, "Preferent"),Aanbod!E166*2,IF(EXACT(Aanbod!F166, "Concurrent"),Aanbod!E166,0))," ")</f>
        <v xml:space="preserve"> </v>
      </c>
      <c r="C151" s="28" t="str">
        <f>IF(Aanbod!E166&gt;0,Aanbod!E166," ")</f>
        <v xml:space="preserve"> </v>
      </c>
      <c r="D151" s="5"/>
      <c r="E151" s="5"/>
      <c r="F151" s="5" t="str">
        <f>IF(Aanbod!D166&gt;"",IF(EXACT(Aanbod!D166, "pA"),Berekening!B151,IF(EXACT(Aanbod!D166, "Gvg-A"),Berekening!B151,IF(EXACT(Aanbod!D166, "Gvg"),Berekening!B151,0)))," ")</f>
        <v xml:space="preserve"> </v>
      </c>
      <c r="G151" s="5" t="str">
        <f>IF(Aanbod!D166&gt;"",IF(EXACT(Aanbod!D166, "pA"),Aanbod!E166,IF(EXACT(Aanbod!D166, "Gvg-A"),Aanbod!E166,IF(EXACT(Aanbod!D166, "Gvg"),Aanbod!E166,0)))," ")</f>
        <v xml:space="preserve"> </v>
      </c>
      <c r="H151" s="5" t="str">
        <f>IF(Aanbod!D166&gt;"",IF($F$203&gt;0,$E$1/$F$203*F151,0)," ")</f>
        <v xml:space="preserve"> </v>
      </c>
      <c r="I151" s="29" t="str">
        <f>IF(Aanbod!D166&gt;"",IF(G151&gt;0,H151/G151," ")," ")</f>
        <v xml:space="preserve"> </v>
      </c>
      <c r="J151" s="5"/>
      <c r="K151" s="5"/>
      <c r="L151" s="5" t="str">
        <f>IF(Aanbod!D166&gt;"",IF(EXACT(Aanbod!D166, "pB"),Berekening!B151,IF(EXACT(Aanbod!D166, "Gvg-B"),Berekening!B151,IF(EXACT(Aanbod!D166, "Gvg"),Berekening!B151,0)))," ")</f>
        <v xml:space="preserve"> </v>
      </c>
      <c r="M151" s="5" t="str">
        <f>IF(Aanbod!D166&gt;"",IF(EXACT(Aanbod!D166, "pB"),Aanbod!E166,IF(EXACT(Aanbod!D166, "Gvg-B"),Aanbod!E166,IF(EXACT(Aanbod!D166, "Gvg"),Aanbod!E166,0)))," ")</f>
        <v xml:space="preserve"> </v>
      </c>
      <c r="N151" s="9" t="str">
        <f>IF(Aanbod!D166&gt;"",IF($L$203&gt;0,$K$1/$L$203*L151,0)," ")</f>
        <v xml:space="preserve"> </v>
      </c>
      <c r="O151" s="10" t="str">
        <f>IF(Aanbod!D166&gt;"",IF(M151&gt;0,N151/M151," ")," ")</f>
        <v xml:space="preserve"> </v>
      </c>
      <c r="P151" s="26"/>
      <c r="Q151" s="30"/>
      <c r="R151" s="31" t="str">
        <f>IF(Aanbod!D166&gt;"",IF(EXACT(Aanbod!D166, "pA"),Berekening!B151,IF(EXACT(Aanbod!D166, "Gvg"),Berekening!B151,IF(EXACT(Aanbod!D166, "Gvg-A"),Berekening!B151,IF(EXACT(Aanbod!D166, "Gvg-B"),Berekening!B151,0))))," ")</f>
        <v xml:space="preserve"> </v>
      </c>
      <c r="S151" s="31" t="str">
        <f>IF(Aanbod!D166&gt;"",IF(EXACT(Aanbod!D166, "pA"),Aanbod!E166,IF(EXACT(Aanbod!D166, "Gvg"),Aanbod!E166,IF(EXACT(Aanbod!D166, "Gvg-A"),Aanbod!E166,IF(EXACT(Aanbod!D166, "Gvg-B"),Aanbod!E166,0))))," ")</f>
        <v xml:space="preserve"> </v>
      </c>
      <c r="T151" s="31" t="str">
        <f>IF(Aanbod!D166&gt;"",IF($R$203&gt;0,$Q$1/$R$203*R151,0)," ")</f>
        <v xml:space="preserve"> </v>
      </c>
      <c r="U151" s="29" t="str">
        <f>IF(Aanbod!D166&gt;"",IF(S151&gt;0,T151/S151," ")," ")</f>
        <v xml:space="preserve"> </v>
      </c>
      <c r="W151" s="26"/>
      <c r="X151" s="30"/>
      <c r="Y151" s="31" t="str">
        <f>IF(Aanbod!D166&gt;"",IF(EXACT(Aanbod!D166, "pB"),Berekening!B151,IF(EXACT(Aanbod!D166, "Gvg"),Berekening!B151,IF(EXACT(Aanbod!D166, "Gvg-A"),Berekening!B151,IF(EXACT(Aanbod!D166, "Gvg-B"),Berekening!B151,0))))," ")</f>
        <v xml:space="preserve"> </v>
      </c>
      <c r="Z151" s="31" t="str">
        <f>IF(Aanbod!D166&gt;"",IF(EXACT(Aanbod!D166, "pB"),Aanbod!E166,IF(EXACT(Aanbod!D166, "Gvg"),Aanbod!E166,IF(EXACT(Aanbod!D166, "Gvg-A"),Aanbod!E166,IF(EXACT(Aanbod!D166, "Gvg-B"),Aanbod!E166,0))))," ")</f>
        <v xml:space="preserve"> </v>
      </c>
      <c r="AA151" s="31" t="str">
        <f>IF(Aanbod!D166&gt;"",IF($Y$203&gt;0,$X$1/$Y$203*Y151,0)," ")</f>
        <v xml:space="preserve"> </v>
      </c>
      <c r="AB151" s="29" t="str">
        <f>IF(Aanbod!D166&gt;"",IF(Z151&gt;0,AA151/Z151," ")," ")</f>
        <v xml:space="preserve"> </v>
      </c>
      <c r="AC151" s="32"/>
      <c r="AD151" s="26" t="str">
        <f>IF(Aanbod!D166&gt;"",ROW(AE151)-1," ")</f>
        <v xml:space="preserve"> </v>
      </c>
      <c r="AE151" t="str">
        <f>IF(Aanbod!D166&gt;"",Aanbod!D166," ")</f>
        <v xml:space="preserve"> </v>
      </c>
      <c r="AF151" s="9" t="str">
        <f>IF(Aanbod!D166&gt;"",Aanbod!E166," ")</f>
        <v xml:space="preserve"> </v>
      </c>
      <c r="AG151" t="str">
        <f>IF(Aanbod!D166&gt;"",Aanbod!F166," ")</f>
        <v xml:space="preserve"> </v>
      </c>
      <c r="AH151" s="33" t="str">
        <f>IF(Aanbod!D166&gt;"",Berekening!B151," ")</f>
        <v xml:space="preserve"> </v>
      </c>
      <c r="AI151" s="34" t="str">
        <f>IF(Aanbod!D166&gt;"",Berekening!H151+Berekening!N151+Berekening!T151+Berekening!AA151," ")</f>
        <v xml:space="preserve"> </v>
      </c>
      <c r="AJ151" s="35" t="str">
        <f>IF(Aanbod!D166&gt;"",IF((AI151-AF151)&gt;0,0,(AI151-AF151))," ")</f>
        <v xml:space="preserve"> </v>
      </c>
      <c r="AK151" s="35" t="str">
        <f>IF(Aanbod!D166&gt;"",IF((AI151-AF151)&gt;0,(AI151-AF151),0)," ")</f>
        <v xml:space="preserve"> </v>
      </c>
      <c r="AL151" s="35" t="str">
        <f>IF(Aanbod!D166&gt;"",IF(AK151&gt;0,Berekening!H151/AI151*AK151,0)," ")</f>
        <v xml:space="preserve"> </v>
      </c>
      <c r="AM151" s="35" t="str">
        <f>IF(Aanbod!D166&gt;"",IF(AK151&gt;0,Berekening!N151/AI151*AK151,0)," ")</f>
        <v xml:space="preserve"> </v>
      </c>
      <c r="AN151" s="35" t="str">
        <f>IF(Aanbod!D166&gt;"",IF(AK151&gt;0,Berekening!T151/AI151*AK151,0)," ")</f>
        <v xml:space="preserve"> </v>
      </c>
      <c r="AO151" s="33" t="str">
        <f>IF(Aanbod!D166&gt;"",IF(AK151&gt;0,Berekening!AA151/AI151*AK151,0)," ")</f>
        <v xml:space="preserve"> </v>
      </c>
      <c r="AX151" s="36"/>
      <c r="AY151" s="5"/>
      <c r="AZ151" s="5" t="str">
        <f>IF(Aanbod!D166&gt;"",IF(EXACT(AK151,0),IF(EXACT(Aanbod!D166, "pA"),Berekening!B151,IF(EXACT(Aanbod!D166, "Gvg-A"),Berekening!B151,IF(EXACT(Aanbod!D166, "Gvg"),Berekening!B151,0))),0)," ")</f>
        <v xml:space="preserve"> </v>
      </c>
      <c r="BA151" s="5" t="str">
        <f>IF(Aanbod!D166&gt;"",IF(EXACT(AK151,0),IF(EXACT(Aanbod!D166, "pA"),Aanbod!E166,IF(EXACT(Aanbod!D166, "Gvg-A"),Aanbod!E166,IF(EXACT(Aanbod!D166, "Gvg"),Aanbod!E166,0))),0)," ")</f>
        <v xml:space="preserve"> </v>
      </c>
      <c r="BB151" s="5" t="str">
        <f>IF(Aanbod!D166&gt;"",IF($AZ$203&gt;0,$AY$1/$AZ$203*AZ151,0)," ")</f>
        <v xml:space="preserve"> </v>
      </c>
      <c r="BC151" s="29" t="str">
        <f>IF(Aanbod!D166&gt;"",IF(BA151&gt;0,BB151/BA151," ")," ")</f>
        <v xml:space="preserve"> </v>
      </c>
      <c r="BD151" s="5"/>
      <c r="BE151" s="5"/>
      <c r="BF151" s="5" t="str">
        <f>IF(Aanbod!D166&gt;"",IF(EXACT(AK151,0),IF(EXACT(Aanbod!D166, "pB"),Berekening!B151,IF(EXACT(Aanbod!D166, "Gvg-B"),Berekening!B151,IF(EXACT(Aanbod!D166, "Gvg"),Berekening!B151,0))),0)," ")</f>
        <v xml:space="preserve"> </v>
      </c>
      <c r="BG151" s="5" t="str">
        <f>IF(Aanbod!D166&gt;"",IF(EXACT(AK151,0),IF(EXACT(Aanbod!D166, "pB"),Aanbod!E166,IF(EXACT(Aanbod!D166, "Gvg-B"),Aanbod!E166,IF(EXACT(Aanbod!D166, "Gvg"),Aanbod!E166,0))),0)," ")</f>
        <v xml:space="preserve"> </v>
      </c>
      <c r="BH151" s="9" t="str">
        <f>IF(Aanbod!D166&gt;"",IF($BF$203&gt;0,$BE$1/$BF$203*BF151,0)," ")</f>
        <v xml:space="preserve"> </v>
      </c>
      <c r="BI151" s="10" t="str">
        <f>IF(Aanbod!D166&gt;"",IF(BG151&gt;0,BH151/BG151," ")," ")</f>
        <v xml:space="preserve"> </v>
      </c>
      <c r="BJ151" s="26"/>
      <c r="BK151" s="30"/>
      <c r="BL151" s="31" t="str">
        <f>IF(Aanbod!D166&gt;"",IF(EXACT(AK151,0),IF(EXACT(Aanbod!D166, "pA"),Berekening!B151,IF(EXACT(Aanbod!D166, "Gvg"),Berekening!B151,IF(EXACT(Aanbod!D166, "Gvg-A"),Berekening!B151,IF(EXACT(Aanbod!D166, "Gvg-B"),Berekening!B151,0)))),0)," ")</f>
        <v xml:space="preserve"> </v>
      </c>
      <c r="BM151" s="31" t="str">
        <f>IF(Aanbod!D166&gt;"",IF(EXACT(AK151,0),IF(EXACT(Aanbod!D166, "pA"),Aanbod!E166,IF(EXACT(Aanbod!D166, "Gvg"),Aanbod!E166,IF(EXACT(Aanbod!D166, "Gvg-A"),Aanbod!E166,IF(EXACT(Aanbod!D166, "Gvg-B"),Aanbod!E166,0)))),0)," ")</f>
        <v xml:space="preserve"> </v>
      </c>
      <c r="BN151" s="31" t="str">
        <f>IF(Aanbod!D166&gt;"",IF($BL$203&gt;0,$BK$1/$BL$203*BL151,0)," ")</f>
        <v xml:space="preserve"> </v>
      </c>
      <c r="BO151" s="29" t="str">
        <f>IF(Aanbod!D166&gt;"",IF(BM151&gt;0,BN151/BM151," ")," ")</f>
        <v xml:space="preserve"> </v>
      </c>
      <c r="BQ151" s="26"/>
      <c r="BR151" s="30"/>
      <c r="BS151" s="31" t="str">
        <f>IF(Aanbod!D166&gt;"",IF(EXACT(AK151,0),IF(EXACT(Aanbod!D166, "pB"),Berekening!B151,IF(EXACT(Aanbod!D166, "Gvg"),Berekening!B151,IF(EXACT(Aanbod!D166, "Gvg-A"),Berekening!B151,IF(EXACT(Aanbod!D166, "Gvg-B"),Berekening!B151,0)))),0)," ")</f>
        <v xml:space="preserve"> </v>
      </c>
      <c r="BT151" s="31" t="str">
        <f>IF(Aanbod!D166&gt;"",IF(EXACT(AK151,0),IF(EXACT(Aanbod!D166, "pB"),Aanbod!E166,IF(EXACT(Aanbod!D166, "Gvg"),Aanbod!E166,IF(EXACT(Aanbod!D166, "Gvg-A"),Aanbod!E166,IF(EXACT(Aanbod!D166, "Gvg-B"),Aanbod!E166,0)))),0)," ")</f>
        <v xml:space="preserve"> </v>
      </c>
      <c r="BU151" s="31" t="str">
        <f>IF(Aanbod!D166&gt;"",IF($BS$203&gt;0,$BR$1/$BS$203*BS151,0)," ")</f>
        <v xml:space="preserve"> </v>
      </c>
      <c r="BV151" s="29" t="str">
        <f>IF(Aanbod!D166&gt;"",IF(BT151&gt;0,BU151/BT151," ")," ")</f>
        <v xml:space="preserve"> </v>
      </c>
      <c r="BX151" s="34" t="str">
        <f>IF(Aanbod!D166&gt;"",AI151-AK151+BB151+BH151+BN151+BU151," ")</f>
        <v xml:space="preserve"> </v>
      </c>
      <c r="BY151" s="35" t="str">
        <f>IF(Aanbod!D166&gt;"",IF((BX151-AF151)&gt;0,0,(BX151-AF151))," ")</f>
        <v xml:space="preserve"> </v>
      </c>
      <c r="BZ151" s="35" t="str">
        <f>IF(Aanbod!D166&gt;"",IF((BX151-AF151)&gt;0,(BX151-AF151),0)," ")</f>
        <v xml:space="preserve"> </v>
      </c>
      <c r="CA151" s="35" t="str">
        <f>IF(Aanbod!D166&gt;"",IF(BZ151&gt;0,(Berekening!H151+BB151)/BX151*BZ151,0)," ")</f>
        <v xml:space="preserve"> </v>
      </c>
      <c r="CB151" s="35" t="str">
        <f>IF(Aanbod!D166&gt;"",IF(BZ151&gt;0,(Berekening!N151+BH151)/BX151*BZ151,0)," ")</f>
        <v xml:space="preserve"> </v>
      </c>
      <c r="CC151" s="35" t="str">
        <f>IF(Aanbod!D166&gt;"",IF(BZ151&gt;0,(Berekening!T151+BN151)/BX151*BZ151,0)," ")</f>
        <v xml:space="preserve"> </v>
      </c>
      <c r="CD151" s="33" t="str">
        <f>IF(Aanbod!D166&gt;"",IF(BZ151&gt;0,Berekening!AA151/BX151*BZ151,0)," ")</f>
        <v xml:space="preserve"> </v>
      </c>
      <c r="CE151" s="35"/>
      <c r="CM151" s="36"/>
      <c r="CN151" s="5"/>
      <c r="CO151" s="5" t="str">
        <f>IF(Aanbod!D166&gt;"",IF(EXACT(BZ151,0),IF(EXACT(AK151,0),IF(EXACT(AE151, "pA"),AH151,IF(EXACT(AE151, "Gvg-A"),AH151,IF(EXACT(AE151, "Gvg"),AH151,0))),0),0)," ")</f>
        <v xml:space="preserve"> </v>
      </c>
      <c r="CP151" s="5" t="str">
        <f>IF(Aanbod!D166&gt;"",IF(EXACT(BZ151,0),IF(EXACT(AK151,0),IF(EXACT(AE151, "pA"),AF151,IF(EXACT(AE151, "Gvg-A"),AF151,IF(EXACT(AE151, "Gvg"),AF151,0))),0),0)," ")</f>
        <v xml:space="preserve"> </v>
      </c>
      <c r="CQ151" s="5" t="str">
        <f>IF(Aanbod!D166&gt;"",IF($CO$203&gt;0,$CN$1/$CO$203*CO151,0)," ")</f>
        <v xml:space="preserve"> </v>
      </c>
      <c r="CR151" s="29" t="str">
        <f>IF(Aanbod!D166&gt;"",IF(CP151&gt;0,CQ151/CP151," ")," ")</f>
        <v xml:space="preserve"> </v>
      </c>
      <c r="CS151" s="5"/>
      <c r="CT151" s="5"/>
      <c r="CU151" s="5" t="str">
        <f>IF(Aanbod!D166&gt;"",IF(EXACT(BZ151,0),IF(EXACT(AK151,0),IF(EXACT(AE151, "pB"),AH151,IF(EXACT(AE151, "Gvg-B"),AH151,IF(EXACT(AE151, "Gvg"),AH151,0))),0),0)," ")</f>
        <v xml:space="preserve"> </v>
      </c>
      <c r="CV151" s="5" t="str">
        <f>IF(Aanbod!D166&gt;"",IF(EXACT(BZ151,0),IF(EXACT(AK151,0),IF(EXACT(AE151, "pB"),AF151,IF(EXACT(AE151, "Gvg-B"),AF151,IF(EXACT(AE151, "Gvg"),AF151,0))),0),0)," ")</f>
        <v xml:space="preserve"> </v>
      </c>
      <c r="CW151" s="9" t="str">
        <f>IF(Aanbod!D166&gt;"",IF($CU$203&gt;0,$CT$1/$CU$203*CU151,0)," ")</f>
        <v xml:space="preserve"> </v>
      </c>
      <c r="CX151" s="10" t="str">
        <f>IF(Aanbod!D166&gt;"",IF(CV151&gt;0,CW151/CV151," ")," ")</f>
        <v xml:space="preserve"> </v>
      </c>
      <c r="CY151" s="26"/>
      <c r="CZ151" s="30"/>
      <c r="DA151" s="31" t="str">
        <f>IF(Aanbod!D166&gt;"",IF(EXACT(BZ151,0),IF(EXACT(AK151,0),IF(EXACT(AE151, "pA"),AH151,IF(EXACT(AE151, "Gvg"),AH151,IF(EXACT(AE151, "Gvg-A"),AH151,IF(EXACT(AE151, "Gvg-B"),AH151,0)))),0),0)," ")</f>
        <v xml:space="preserve"> </v>
      </c>
      <c r="DB151" s="31" t="str">
        <f>IF(Aanbod!D166&gt;"",IF(EXACT(BZ151,0),IF(EXACT(AK151,0),IF(EXACT(AE151, "pA"),AF151,IF(EXACT(AE151, "Gvg"),AF151,IF(EXACT(AE151, "Gvg-A"),AF151,IF(EXACT(AE151, "Gvg-B"),AF151,0)))),0),0)," ")</f>
        <v xml:space="preserve"> </v>
      </c>
      <c r="DC151" s="31" t="str">
        <f>IF(Aanbod!D166&gt;"",IF($DA$203&gt;0,$CZ$1/$DA$203*DA151,0)," ")</f>
        <v xml:space="preserve"> </v>
      </c>
      <c r="DD151" s="29" t="str">
        <f>IF(Aanbod!D166&gt;"",IF(DB151&gt;0,DC151/DB151," ")," ")</f>
        <v xml:space="preserve"> </v>
      </c>
      <c r="DF151" s="26"/>
      <c r="DG151" s="30"/>
      <c r="DH151" s="31" t="str">
        <f>IF(Aanbod!D166&gt;"",IF(EXACT(BZ151,0),IF(EXACT(AK151,0),IF(EXACT(AE151, "pB"),AH151,IF(EXACT(AE151, "Gvg"),AH151,IF(EXACT(AE151, "Gvg-A"),AH151,IF(EXACT(AE151, "Gvg-B"),AH151,0)))),0),0)," ")</f>
        <v xml:space="preserve"> </v>
      </c>
      <c r="DI151" s="31" t="str">
        <f>IF(Aanbod!D166&gt;"",IF(EXACT(BZ151,0),IF(EXACT(AK151,0),IF(EXACT(AE151, "pB"),AF151,IF(EXACT(AE151, "Gvg"),AF151,IF(EXACT(AE151, "Gvg-A"),AF151,IF(EXACT(AE151, "Gvg-B"),AF151,0)))),0),0)," ")</f>
        <v xml:space="preserve"> </v>
      </c>
      <c r="DJ151" s="31" t="str">
        <f>IF(Aanbod!D166&gt;"",IF($DH$203&gt;0,$DG$1/$DH$203*DH151,0)," ")</f>
        <v xml:space="preserve"> </v>
      </c>
      <c r="DK151" s="29" t="str">
        <f>IF(Aanbod!D166&gt;"",IF(DI151&gt;0,DJ151/DI151," ")," ")</f>
        <v xml:space="preserve"> </v>
      </c>
      <c r="DM151" s="37" t="str">
        <f>IF(Aanbod!D166&gt;"",BX151-BZ151+CQ151+CW151+DC151+DJ151," ")</f>
        <v xml:space="preserve"> </v>
      </c>
      <c r="DN151" s="35" t="str">
        <f>IF(Aanbod!D166&gt;"",IF((DM151-AF151)&gt;0,(DM151-AF151),0)," ")</f>
        <v xml:space="preserve"> </v>
      </c>
      <c r="DO151" s="35" t="str">
        <f>IF(Aanbod!D166&gt;"",IF(DN151&gt;0,(Berekening!H151+BB151+CQ151)/DM151*DN151,0)," ")</f>
        <v xml:space="preserve"> </v>
      </c>
      <c r="DP151" s="35" t="str">
        <f>IF(Aanbod!D166&gt;"",IF(DN151&gt;0,(Berekening!N151+BH151+CW151)/DM151*DN151,0)," ")</f>
        <v xml:space="preserve"> </v>
      </c>
      <c r="DQ151" s="35" t="str">
        <f>IF(Aanbod!D166&gt;"",IF(DN151&gt;0,(Berekening!T151+BN151+DC151)/DM151*DN151,0)," ")</f>
        <v xml:space="preserve"> </v>
      </c>
      <c r="DR151" s="33" t="str">
        <f>IF(Aanbod!D166&gt;"",IF(DN151&gt;0,(Berekening!AA151+BU151+DJ151)/DM151*DN151,0)," ")</f>
        <v xml:space="preserve"> </v>
      </c>
      <c r="DS151" s="35"/>
      <c r="DT151" s="38" t="str">
        <f>IF(Aanbod!D166&gt;"",ROUND((DM151-DN151),2)," ")</f>
        <v xml:space="preserve"> </v>
      </c>
      <c r="DU151" s="38" t="str">
        <f>IF(Aanbod!D166&gt;"",IF(DT151=C151,0.01,DT151),"")</f>
        <v/>
      </c>
      <c r="DV151" s="39" t="str">
        <f>IF(Aanbod!D166&gt;"",RANK(DU151,$DU$2:$DU$201) + COUNTIF($DU$2:DU151,DU151) -1," ")</f>
        <v xml:space="preserve"> </v>
      </c>
      <c r="DW151" s="35" t="str">
        <f>IF(Aanbod!D166&gt;"",IF($DV$203&lt;0,IF(DV151&lt;=ABS($DV$203),0.01,0),IF(DV151&lt;=ABS($DV$203),-0.01,0))," ")</f>
        <v xml:space="preserve"> </v>
      </c>
      <c r="DX151" s="35"/>
      <c r="DY151" s="28" t="str">
        <f>IF(Aanbod!D166&gt;"",DT151+DW151," ")</f>
        <v xml:space="preserve"> </v>
      </c>
    </row>
    <row r="152" spans="1:129" x14ac:dyDescent="0.25">
      <c r="A152" s="26" t="str">
        <f>Aanbod!A167</f>
        <v/>
      </c>
      <c r="B152" s="27" t="str">
        <f>IF(Aanbod!D167&gt;"",IF(EXACT(Aanbod!F167, "Preferent"),Aanbod!E167*2,IF(EXACT(Aanbod!F167, "Concurrent"),Aanbod!E167,0))," ")</f>
        <v xml:space="preserve"> </v>
      </c>
      <c r="C152" s="28" t="str">
        <f>IF(Aanbod!E167&gt;0,Aanbod!E167," ")</f>
        <v xml:space="preserve"> </v>
      </c>
      <c r="D152" s="5"/>
      <c r="E152" s="5"/>
      <c r="F152" s="5" t="str">
        <f>IF(Aanbod!D167&gt;"",IF(EXACT(Aanbod!D167, "pA"),Berekening!B152,IF(EXACT(Aanbod!D167, "Gvg-A"),Berekening!B152,IF(EXACT(Aanbod!D167, "Gvg"),Berekening!B152,0)))," ")</f>
        <v xml:space="preserve"> </v>
      </c>
      <c r="G152" s="5" t="str">
        <f>IF(Aanbod!D167&gt;"",IF(EXACT(Aanbod!D167, "pA"),Aanbod!E167,IF(EXACT(Aanbod!D167, "Gvg-A"),Aanbod!E167,IF(EXACT(Aanbod!D167, "Gvg"),Aanbod!E167,0)))," ")</f>
        <v xml:space="preserve"> </v>
      </c>
      <c r="H152" s="5" t="str">
        <f>IF(Aanbod!D167&gt;"",IF($F$203&gt;0,$E$1/$F$203*F152,0)," ")</f>
        <v xml:space="preserve"> </v>
      </c>
      <c r="I152" s="29" t="str">
        <f>IF(Aanbod!D167&gt;"",IF(G152&gt;0,H152/G152," ")," ")</f>
        <v xml:space="preserve"> </v>
      </c>
      <c r="J152" s="5"/>
      <c r="K152" s="5"/>
      <c r="L152" s="5" t="str">
        <f>IF(Aanbod!D167&gt;"",IF(EXACT(Aanbod!D167, "pB"),Berekening!B152,IF(EXACT(Aanbod!D167, "Gvg-B"),Berekening!B152,IF(EXACT(Aanbod!D167, "Gvg"),Berekening!B152,0)))," ")</f>
        <v xml:space="preserve"> </v>
      </c>
      <c r="M152" s="5" t="str">
        <f>IF(Aanbod!D167&gt;"",IF(EXACT(Aanbod!D167, "pB"),Aanbod!E167,IF(EXACT(Aanbod!D167, "Gvg-B"),Aanbod!E167,IF(EXACT(Aanbod!D167, "Gvg"),Aanbod!E167,0)))," ")</f>
        <v xml:space="preserve"> </v>
      </c>
      <c r="N152" s="9" t="str">
        <f>IF(Aanbod!D167&gt;"",IF($L$203&gt;0,$K$1/$L$203*L152,0)," ")</f>
        <v xml:space="preserve"> </v>
      </c>
      <c r="O152" s="10" t="str">
        <f>IF(Aanbod!D167&gt;"",IF(M152&gt;0,N152/M152," ")," ")</f>
        <v xml:space="preserve"> </v>
      </c>
      <c r="P152" s="26"/>
      <c r="Q152" s="30"/>
      <c r="R152" s="31" t="str">
        <f>IF(Aanbod!D167&gt;"",IF(EXACT(Aanbod!D167, "pA"),Berekening!B152,IF(EXACT(Aanbod!D167, "Gvg"),Berekening!B152,IF(EXACT(Aanbod!D167, "Gvg-A"),Berekening!B152,IF(EXACT(Aanbod!D167, "Gvg-B"),Berekening!B152,0))))," ")</f>
        <v xml:space="preserve"> </v>
      </c>
      <c r="S152" s="31" t="str">
        <f>IF(Aanbod!D167&gt;"",IF(EXACT(Aanbod!D167, "pA"),Aanbod!E167,IF(EXACT(Aanbod!D167, "Gvg"),Aanbod!E167,IF(EXACT(Aanbod!D167, "Gvg-A"),Aanbod!E167,IF(EXACT(Aanbod!D167, "Gvg-B"),Aanbod!E167,0))))," ")</f>
        <v xml:space="preserve"> </v>
      </c>
      <c r="T152" s="31" t="str">
        <f>IF(Aanbod!D167&gt;"",IF($R$203&gt;0,$Q$1/$R$203*R152,0)," ")</f>
        <v xml:space="preserve"> </v>
      </c>
      <c r="U152" s="29" t="str">
        <f>IF(Aanbod!D167&gt;"",IF(S152&gt;0,T152/S152," ")," ")</f>
        <v xml:space="preserve"> </v>
      </c>
      <c r="W152" s="26"/>
      <c r="X152" s="30"/>
      <c r="Y152" s="31" t="str">
        <f>IF(Aanbod!D167&gt;"",IF(EXACT(Aanbod!D167, "pB"),Berekening!B152,IF(EXACT(Aanbod!D167, "Gvg"),Berekening!B152,IF(EXACT(Aanbod!D167, "Gvg-A"),Berekening!B152,IF(EXACT(Aanbod!D167, "Gvg-B"),Berekening!B152,0))))," ")</f>
        <v xml:space="preserve"> </v>
      </c>
      <c r="Z152" s="31" t="str">
        <f>IF(Aanbod!D167&gt;"",IF(EXACT(Aanbod!D167, "pB"),Aanbod!E167,IF(EXACT(Aanbod!D167, "Gvg"),Aanbod!E167,IF(EXACT(Aanbod!D167, "Gvg-A"),Aanbod!E167,IF(EXACT(Aanbod!D167, "Gvg-B"),Aanbod!E167,0))))," ")</f>
        <v xml:space="preserve"> </v>
      </c>
      <c r="AA152" s="31" t="str">
        <f>IF(Aanbod!D167&gt;"",IF($Y$203&gt;0,$X$1/$Y$203*Y152,0)," ")</f>
        <v xml:space="preserve"> </v>
      </c>
      <c r="AB152" s="29" t="str">
        <f>IF(Aanbod!D167&gt;"",IF(Z152&gt;0,AA152/Z152," ")," ")</f>
        <v xml:space="preserve"> </v>
      </c>
      <c r="AC152" s="32"/>
      <c r="AD152" s="26" t="str">
        <f>IF(Aanbod!D167&gt;"",ROW(AE152)-1," ")</f>
        <v xml:space="preserve"> </v>
      </c>
      <c r="AE152" t="str">
        <f>IF(Aanbod!D167&gt;"",Aanbod!D167," ")</f>
        <v xml:space="preserve"> </v>
      </c>
      <c r="AF152" s="9" t="str">
        <f>IF(Aanbod!D167&gt;"",Aanbod!E167," ")</f>
        <v xml:space="preserve"> </v>
      </c>
      <c r="AG152" t="str">
        <f>IF(Aanbod!D167&gt;"",Aanbod!F167," ")</f>
        <v xml:space="preserve"> </v>
      </c>
      <c r="AH152" s="33" t="str">
        <f>IF(Aanbod!D167&gt;"",Berekening!B152," ")</f>
        <v xml:space="preserve"> </v>
      </c>
      <c r="AI152" s="34" t="str">
        <f>IF(Aanbod!D167&gt;"",Berekening!H152+Berekening!N152+Berekening!T152+Berekening!AA152," ")</f>
        <v xml:space="preserve"> </v>
      </c>
      <c r="AJ152" s="35" t="str">
        <f>IF(Aanbod!D167&gt;"",IF((AI152-AF152)&gt;0,0,(AI152-AF152))," ")</f>
        <v xml:space="preserve"> </v>
      </c>
      <c r="AK152" s="35" t="str">
        <f>IF(Aanbod!D167&gt;"",IF((AI152-AF152)&gt;0,(AI152-AF152),0)," ")</f>
        <v xml:space="preserve"> </v>
      </c>
      <c r="AL152" s="35" t="str">
        <f>IF(Aanbod!D167&gt;"",IF(AK152&gt;0,Berekening!H152/AI152*AK152,0)," ")</f>
        <v xml:space="preserve"> </v>
      </c>
      <c r="AM152" s="35" t="str">
        <f>IF(Aanbod!D167&gt;"",IF(AK152&gt;0,Berekening!N152/AI152*AK152,0)," ")</f>
        <v xml:space="preserve"> </v>
      </c>
      <c r="AN152" s="35" t="str">
        <f>IF(Aanbod!D167&gt;"",IF(AK152&gt;0,Berekening!T152/AI152*AK152,0)," ")</f>
        <v xml:space="preserve"> </v>
      </c>
      <c r="AO152" s="33" t="str">
        <f>IF(Aanbod!D167&gt;"",IF(AK152&gt;0,Berekening!AA152/AI152*AK152,0)," ")</f>
        <v xml:space="preserve"> </v>
      </c>
      <c r="AX152" s="36"/>
      <c r="AY152" s="5"/>
      <c r="AZ152" s="5" t="str">
        <f>IF(Aanbod!D167&gt;"",IF(EXACT(AK152,0),IF(EXACT(Aanbod!D167, "pA"),Berekening!B152,IF(EXACT(Aanbod!D167, "Gvg-A"),Berekening!B152,IF(EXACT(Aanbod!D167, "Gvg"),Berekening!B152,0))),0)," ")</f>
        <v xml:space="preserve"> </v>
      </c>
      <c r="BA152" s="5" t="str">
        <f>IF(Aanbod!D167&gt;"",IF(EXACT(AK152,0),IF(EXACT(Aanbod!D167, "pA"),Aanbod!E167,IF(EXACT(Aanbod!D167, "Gvg-A"),Aanbod!E167,IF(EXACT(Aanbod!D167, "Gvg"),Aanbod!E167,0))),0)," ")</f>
        <v xml:space="preserve"> </v>
      </c>
      <c r="BB152" s="5" t="str">
        <f>IF(Aanbod!D167&gt;"",IF($AZ$203&gt;0,$AY$1/$AZ$203*AZ152,0)," ")</f>
        <v xml:space="preserve"> </v>
      </c>
      <c r="BC152" s="29" t="str">
        <f>IF(Aanbod!D167&gt;"",IF(BA152&gt;0,BB152/BA152," ")," ")</f>
        <v xml:space="preserve"> </v>
      </c>
      <c r="BD152" s="5"/>
      <c r="BE152" s="5"/>
      <c r="BF152" s="5" t="str">
        <f>IF(Aanbod!D167&gt;"",IF(EXACT(AK152,0),IF(EXACT(Aanbod!D167, "pB"),Berekening!B152,IF(EXACT(Aanbod!D167, "Gvg-B"),Berekening!B152,IF(EXACT(Aanbod!D167, "Gvg"),Berekening!B152,0))),0)," ")</f>
        <v xml:space="preserve"> </v>
      </c>
      <c r="BG152" s="5" t="str">
        <f>IF(Aanbod!D167&gt;"",IF(EXACT(AK152,0),IF(EXACT(Aanbod!D167, "pB"),Aanbod!E167,IF(EXACT(Aanbod!D167, "Gvg-B"),Aanbod!E167,IF(EXACT(Aanbod!D167, "Gvg"),Aanbod!E167,0))),0)," ")</f>
        <v xml:space="preserve"> </v>
      </c>
      <c r="BH152" s="9" t="str">
        <f>IF(Aanbod!D167&gt;"",IF($BF$203&gt;0,$BE$1/$BF$203*BF152,0)," ")</f>
        <v xml:space="preserve"> </v>
      </c>
      <c r="BI152" s="10" t="str">
        <f>IF(Aanbod!D167&gt;"",IF(BG152&gt;0,BH152/BG152," ")," ")</f>
        <v xml:space="preserve"> </v>
      </c>
      <c r="BJ152" s="26"/>
      <c r="BK152" s="30"/>
      <c r="BL152" s="31" t="str">
        <f>IF(Aanbod!D167&gt;"",IF(EXACT(AK152,0),IF(EXACT(Aanbod!D167, "pA"),Berekening!B152,IF(EXACT(Aanbod!D167, "Gvg"),Berekening!B152,IF(EXACT(Aanbod!D167, "Gvg-A"),Berekening!B152,IF(EXACT(Aanbod!D167, "Gvg-B"),Berekening!B152,0)))),0)," ")</f>
        <v xml:space="preserve"> </v>
      </c>
      <c r="BM152" s="31" t="str">
        <f>IF(Aanbod!D167&gt;"",IF(EXACT(AK152,0),IF(EXACT(Aanbod!D167, "pA"),Aanbod!E167,IF(EXACT(Aanbod!D167, "Gvg"),Aanbod!E167,IF(EXACT(Aanbod!D167, "Gvg-A"),Aanbod!E167,IF(EXACT(Aanbod!D167, "Gvg-B"),Aanbod!E167,0)))),0)," ")</f>
        <v xml:space="preserve"> </v>
      </c>
      <c r="BN152" s="31" t="str">
        <f>IF(Aanbod!D167&gt;"",IF($BL$203&gt;0,$BK$1/$BL$203*BL152,0)," ")</f>
        <v xml:space="preserve"> </v>
      </c>
      <c r="BO152" s="29" t="str">
        <f>IF(Aanbod!D167&gt;"",IF(BM152&gt;0,BN152/BM152," ")," ")</f>
        <v xml:space="preserve"> </v>
      </c>
      <c r="BQ152" s="26"/>
      <c r="BR152" s="30"/>
      <c r="BS152" s="31" t="str">
        <f>IF(Aanbod!D167&gt;"",IF(EXACT(AK152,0),IF(EXACT(Aanbod!D167, "pB"),Berekening!B152,IF(EXACT(Aanbod!D167, "Gvg"),Berekening!B152,IF(EXACT(Aanbod!D167, "Gvg-A"),Berekening!B152,IF(EXACT(Aanbod!D167, "Gvg-B"),Berekening!B152,0)))),0)," ")</f>
        <v xml:space="preserve"> </v>
      </c>
      <c r="BT152" s="31" t="str">
        <f>IF(Aanbod!D167&gt;"",IF(EXACT(AK152,0),IF(EXACT(Aanbod!D167, "pB"),Aanbod!E167,IF(EXACT(Aanbod!D167, "Gvg"),Aanbod!E167,IF(EXACT(Aanbod!D167, "Gvg-A"),Aanbod!E167,IF(EXACT(Aanbod!D167, "Gvg-B"),Aanbod!E167,0)))),0)," ")</f>
        <v xml:space="preserve"> </v>
      </c>
      <c r="BU152" s="31" t="str">
        <f>IF(Aanbod!D167&gt;"",IF($BS$203&gt;0,$BR$1/$BS$203*BS152,0)," ")</f>
        <v xml:space="preserve"> </v>
      </c>
      <c r="BV152" s="29" t="str">
        <f>IF(Aanbod!D167&gt;"",IF(BT152&gt;0,BU152/BT152," ")," ")</f>
        <v xml:space="preserve"> </v>
      </c>
      <c r="BX152" s="34" t="str">
        <f>IF(Aanbod!D167&gt;"",AI152-AK152+BB152+BH152+BN152+BU152," ")</f>
        <v xml:space="preserve"> </v>
      </c>
      <c r="BY152" s="35" t="str">
        <f>IF(Aanbod!D167&gt;"",IF((BX152-AF152)&gt;0,0,(BX152-AF152))," ")</f>
        <v xml:space="preserve"> </v>
      </c>
      <c r="BZ152" s="35" t="str">
        <f>IF(Aanbod!D167&gt;"",IF((BX152-AF152)&gt;0,(BX152-AF152),0)," ")</f>
        <v xml:space="preserve"> </v>
      </c>
      <c r="CA152" s="35" t="str">
        <f>IF(Aanbod!D167&gt;"",IF(BZ152&gt;0,(Berekening!H152+BB152)/BX152*BZ152,0)," ")</f>
        <v xml:space="preserve"> </v>
      </c>
      <c r="CB152" s="35" t="str">
        <f>IF(Aanbod!D167&gt;"",IF(BZ152&gt;0,(Berekening!N152+BH152)/BX152*BZ152,0)," ")</f>
        <v xml:space="preserve"> </v>
      </c>
      <c r="CC152" s="35" t="str">
        <f>IF(Aanbod!D167&gt;"",IF(BZ152&gt;0,(Berekening!T152+BN152)/BX152*BZ152,0)," ")</f>
        <v xml:space="preserve"> </v>
      </c>
      <c r="CD152" s="33" t="str">
        <f>IF(Aanbod!D167&gt;"",IF(BZ152&gt;0,Berekening!AA152/BX152*BZ152,0)," ")</f>
        <v xml:space="preserve"> </v>
      </c>
      <c r="CE152" s="35"/>
      <c r="CM152" s="36"/>
      <c r="CN152" s="5"/>
      <c r="CO152" s="5" t="str">
        <f>IF(Aanbod!D167&gt;"",IF(EXACT(BZ152,0),IF(EXACT(AK152,0),IF(EXACT(AE152, "pA"),AH152,IF(EXACT(AE152, "Gvg-A"),AH152,IF(EXACT(AE152, "Gvg"),AH152,0))),0),0)," ")</f>
        <v xml:space="preserve"> </v>
      </c>
      <c r="CP152" s="5" t="str">
        <f>IF(Aanbod!D167&gt;"",IF(EXACT(BZ152,0),IF(EXACT(AK152,0),IF(EXACT(AE152, "pA"),AF152,IF(EXACT(AE152, "Gvg-A"),AF152,IF(EXACT(AE152, "Gvg"),AF152,0))),0),0)," ")</f>
        <v xml:space="preserve"> </v>
      </c>
      <c r="CQ152" s="5" t="str">
        <f>IF(Aanbod!D167&gt;"",IF($CO$203&gt;0,$CN$1/$CO$203*CO152,0)," ")</f>
        <v xml:space="preserve"> </v>
      </c>
      <c r="CR152" s="29" t="str">
        <f>IF(Aanbod!D167&gt;"",IF(CP152&gt;0,CQ152/CP152," ")," ")</f>
        <v xml:space="preserve"> </v>
      </c>
      <c r="CS152" s="5"/>
      <c r="CT152" s="5"/>
      <c r="CU152" s="5" t="str">
        <f>IF(Aanbod!D167&gt;"",IF(EXACT(BZ152,0),IF(EXACT(AK152,0),IF(EXACT(AE152, "pB"),AH152,IF(EXACT(AE152, "Gvg-B"),AH152,IF(EXACT(AE152, "Gvg"),AH152,0))),0),0)," ")</f>
        <v xml:space="preserve"> </v>
      </c>
      <c r="CV152" s="5" t="str">
        <f>IF(Aanbod!D167&gt;"",IF(EXACT(BZ152,0),IF(EXACT(AK152,0),IF(EXACT(AE152, "pB"),AF152,IF(EXACT(AE152, "Gvg-B"),AF152,IF(EXACT(AE152, "Gvg"),AF152,0))),0),0)," ")</f>
        <v xml:space="preserve"> </v>
      </c>
      <c r="CW152" s="9" t="str">
        <f>IF(Aanbod!D167&gt;"",IF($CU$203&gt;0,$CT$1/$CU$203*CU152,0)," ")</f>
        <v xml:space="preserve"> </v>
      </c>
      <c r="CX152" s="10" t="str">
        <f>IF(Aanbod!D167&gt;"",IF(CV152&gt;0,CW152/CV152," ")," ")</f>
        <v xml:space="preserve"> </v>
      </c>
      <c r="CY152" s="26"/>
      <c r="CZ152" s="30"/>
      <c r="DA152" s="31" t="str">
        <f>IF(Aanbod!D167&gt;"",IF(EXACT(BZ152,0),IF(EXACT(AK152,0),IF(EXACT(AE152, "pA"),AH152,IF(EXACT(AE152, "Gvg"),AH152,IF(EXACT(AE152, "Gvg-A"),AH152,IF(EXACT(AE152, "Gvg-B"),AH152,0)))),0),0)," ")</f>
        <v xml:space="preserve"> </v>
      </c>
      <c r="DB152" s="31" t="str">
        <f>IF(Aanbod!D167&gt;"",IF(EXACT(BZ152,0),IF(EXACT(AK152,0),IF(EXACT(AE152, "pA"),AF152,IF(EXACT(AE152, "Gvg"),AF152,IF(EXACT(AE152, "Gvg-A"),AF152,IF(EXACT(AE152, "Gvg-B"),AF152,0)))),0),0)," ")</f>
        <v xml:space="preserve"> </v>
      </c>
      <c r="DC152" s="31" t="str">
        <f>IF(Aanbod!D167&gt;"",IF($DA$203&gt;0,$CZ$1/$DA$203*DA152,0)," ")</f>
        <v xml:space="preserve"> </v>
      </c>
      <c r="DD152" s="29" t="str">
        <f>IF(Aanbod!D167&gt;"",IF(DB152&gt;0,DC152/DB152," ")," ")</f>
        <v xml:space="preserve"> </v>
      </c>
      <c r="DF152" s="26"/>
      <c r="DG152" s="30"/>
      <c r="DH152" s="31" t="str">
        <f>IF(Aanbod!D167&gt;"",IF(EXACT(BZ152,0),IF(EXACT(AK152,0),IF(EXACT(AE152, "pB"),AH152,IF(EXACT(AE152, "Gvg"),AH152,IF(EXACT(AE152, "Gvg-A"),AH152,IF(EXACT(AE152, "Gvg-B"),AH152,0)))),0),0)," ")</f>
        <v xml:space="preserve"> </v>
      </c>
      <c r="DI152" s="31" t="str">
        <f>IF(Aanbod!D167&gt;"",IF(EXACT(BZ152,0),IF(EXACT(AK152,0),IF(EXACT(AE152, "pB"),AF152,IF(EXACT(AE152, "Gvg"),AF152,IF(EXACT(AE152, "Gvg-A"),AF152,IF(EXACT(AE152, "Gvg-B"),AF152,0)))),0),0)," ")</f>
        <v xml:space="preserve"> </v>
      </c>
      <c r="DJ152" s="31" t="str">
        <f>IF(Aanbod!D167&gt;"",IF($DH$203&gt;0,$DG$1/$DH$203*DH152,0)," ")</f>
        <v xml:space="preserve"> </v>
      </c>
      <c r="DK152" s="29" t="str">
        <f>IF(Aanbod!D167&gt;"",IF(DI152&gt;0,DJ152/DI152," ")," ")</f>
        <v xml:space="preserve"> </v>
      </c>
      <c r="DM152" s="37" t="str">
        <f>IF(Aanbod!D167&gt;"",BX152-BZ152+CQ152+CW152+DC152+DJ152," ")</f>
        <v xml:space="preserve"> </v>
      </c>
      <c r="DN152" s="35" t="str">
        <f>IF(Aanbod!D167&gt;"",IF((DM152-AF152)&gt;0,(DM152-AF152),0)," ")</f>
        <v xml:space="preserve"> </v>
      </c>
      <c r="DO152" s="35" t="str">
        <f>IF(Aanbod!D167&gt;"",IF(DN152&gt;0,(Berekening!H152+BB152+CQ152)/DM152*DN152,0)," ")</f>
        <v xml:space="preserve"> </v>
      </c>
      <c r="DP152" s="35" t="str">
        <f>IF(Aanbod!D167&gt;"",IF(DN152&gt;0,(Berekening!N152+BH152+CW152)/DM152*DN152,0)," ")</f>
        <v xml:space="preserve"> </v>
      </c>
      <c r="DQ152" s="35" t="str">
        <f>IF(Aanbod!D167&gt;"",IF(DN152&gt;0,(Berekening!T152+BN152+DC152)/DM152*DN152,0)," ")</f>
        <v xml:space="preserve"> </v>
      </c>
      <c r="DR152" s="33" t="str">
        <f>IF(Aanbod!D167&gt;"",IF(DN152&gt;0,(Berekening!AA152+BU152+DJ152)/DM152*DN152,0)," ")</f>
        <v xml:space="preserve"> </v>
      </c>
      <c r="DS152" s="35"/>
      <c r="DT152" s="38" t="str">
        <f>IF(Aanbod!D167&gt;"",ROUND((DM152-DN152),2)," ")</f>
        <v xml:space="preserve"> </v>
      </c>
      <c r="DU152" s="38" t="str">
        <f>IF(Aanbod!D167&gt;"",IF(DT152=C152,0.01,DT152),"")</f>
        <v/>
      </c>
      <c r="DV152" s="39" t="str">
        <f>IF(Aanbod!D167&gt;"",RANK(DU152,$DU$2:$DU$201) + COUNTIF($DU$2:DU152,DU152) -1," ")</f>
        <v xml:space="preserve"> </v>
      </c>
      <c r="DW152" s="35" t="str">
        <f>IF(Aanbod!D167&gt;"",IF($DV$203&lt;0,IF(DV152&lt;=ABS($DV$203),0.01,0),IF(DV152&lt;=ABS($DV$203),-0.01,0))," ")</f>
        <v xml:space="preserve"> </v>
      </c>
      <c r="DX152" s="35"/>
      <c r="DY152" s="28" t="str">
        <f>IF(Aanbod!D167&gt;"",DT152+DW152," ")</f>
        <v xml:space="preserve"> </v>
      </c>
    </row>
    <row r="153" spans="1:129" x14ac:dyDescent="0.25">
      <c r="A153" s="26" t="str">
        <f>Aanbod!A168</f>
        <v/>
      </c>
      <c r="B153" s="27" t="str">
        <f>IF(Aanbod!D168&gt;"",IF(EXACT(Aanbod!F168, "Preferent"),Aanbod!E168*2,IF(EXACT(Aanbod!F168, "Concurrent"),Aanbod!E168,0))," ")</f>
        <v xml:space="preserve"> </v>
      </c>
      <c r="C153" s="28" t="str">
        <f>IF(Aanbod!E168&gt;0,Aanbod!E168," ")</f>
        <v xml:space="preserve"> </v>
      </c>
      <c r="D153" s="5"/>
      <c r="E153" s="5"/>
      <c r="F153" s="5" t="str">
        <f>IF(Aanbod!D168&gt;"",IF(EXACT(Aanbod!D168, "pA"),Berekening!B153,IF(EXACT(Aanbod!D168, "Gvg-A"),Berekening!B153,IF(EXACT(Aanbod!D168, "Gvg"),Berekening!B153,0)))," ")</f>
        <v xml:space="preserve"> </v>
      </c>
      <c r="G153" s="5" t="str">
        <f>IF(Aanbod!D168&gt;"",IF(EXACT(Aanbod!D168, "pA"),Aanbod!E168,IF(EXACT(Aanbod!D168, "Gvg-A"),Aanbod!E168,IF(EXACT(Aanbod!D168, "Gvg"),Aanbod!E168,0)))," ")</f>
        <v xml:space="preserve"> </v>
      </c>
      <c r="H153" s="5" t="str">
        <f>IF(Aanbod!D168&gt;"",IF($F$203&gt;0,$E$1/$F$203*F153,0)," ")</f>
        <v xml:space="preserve"> </v>
      </c>
      <c r="I153" s="29" t="str">
        <f>IF(Aanbod!D168&gt;"",IF(G153&gt;0,H153/G153," ")," ")</f>
        <v xml:space="preserve"> </v>
      </c>
      <c r="J153" s="5"/>
      <c r="K153" s="5"/>
      <c r="L153" s="5" t="str">
        <f>IF(Aanbod!D168&gt;"",IF(EXACT(Aanbod!D168, "pB"),Berekening!B153,IF(EXACT(Aanbod!D168, "Gvg-B"),Berekening!B153,IF(EXACT(Aanbod!D168, "Gvg"),Berekening!B153,0)))," ")</f>
        <v xml:space="preserve"> </v>
      </c>
      <c r="M153" s="5" t="str">
        <f>IF(Aanbod!D168&gt;"",IF(EXACT(Aanbod!D168, "pB"),Aanbod!E168,IF(EXACT(Aanbod!D168, "Gvg-B"),Aanbod!E168,IF(EXACT(Aanbod!D168, "Gvg"),Aanbod!E168,0)))," ")</f>
        <v xml:space="preserve"> </v>
      </c>
      <c r="N153" s="9" t="str">
        <f>IF(Aanbod!D168&gt;"",IF($L$203&gt;0,$K$1/$L$203*L153,0)," ")</f>
        <v xml:space="preserve"> </v>
      </c>
      <c r="O153" s="10" t="str">
        <f>IF(Aanbod!D168&gt;"",IF(M153&gt;0,N153/M153," ")," ")</f>
        <v xml:space="preserve"> </v>
      </c>
      <c r="P153" s="26"/>
      <c r="Q153" s="30"/>
      <c r="R153" s="31" t="str">
        <f>IF(Aanbod!D168&gt;"",IF(EXACT(Aanbod!D168, "pA"),Berekening!B153,IF(EXACT(Aanbod!D168, "Gvg"),Berekening!B153,IF(EXACT(Aanbod!D168, "Gvg-A"),Berekening!B153,IF(EXACT(Aanbod!D168, "Gvg-B"),Berekening!B153,0))))," ")</f>
        <v xml:space="preserve"> </v>
      </c>
      <c r="S153" s="31" t="str">
        <f>IF(Aanbod!D168&gt;"",IF(EXACT(Aanbod!D168, "pA"),Aanbod!E168,IF(EXACT(Aanbod!D168, "Gvg"),Aanbod!E168,IF(EXACT(Aanbod!D168, "Gvg-A"),Aanbod!E168,IF(EXACT(Aanbod!D168, "Gvg-B"),Aanbod!E168,0))))," ")</f>
        <v xml:space="preserve"> </v>
      </c>
      <c r="T153" s="31" t="str">
        <f>IF(Aanbod!D168&gt;"",IF($R$203&gt;0,$Q$1/$R$203*R153,0)," ")</f>
        <v xml:space="preserve"> </v>
      </c>
      <c r="U153" s="29" t="str">
        <f>IF(Aanbod!D168&gt;"",IF(S153&gt;0,T153/S153," ")," ")</f>
        <v xml:space="preserve"> </v>
      </c>
      <c r="W153" s="26"/>
      <c r="X153" s="30"/>
      <c r="Y153" s="31" t="str">
        <f>IF(Aanbod!D168&gt;"",IF(EXACT(Aanbod!D168, "pB"),Berekening!B153,IF(EXACT(Aanbod!D168, "Gvg"),Berekening!B153,IF(EXACT(Aanbod!D168, "Gvg-A"),Berekening!B153,IF(EXACT(Aanbod!D168, "Gvg-B"),Berekening!B153,0))))," ")</f>
        <v xml:space="preserve"> </v>
      </c>
      <c r="Z153" s="31" t="str">
        <f>IF(Aanbod!D168&gt;"",IF(EXACT(Aanbod!D168, "pB"),Aanbod!E168,IF(EXACT(Aanbod!D168, "Gvg"),Aanbod!E168,IF(EXACT(Aanbod!D168, "Gvg-A"),Aanbod!E168,IF(EXACT(Aanbod!D168, "Gvg-B"),Aanbod!E168,0))))," ")</f>
        <v xml:space="preserve"> </v>
      </c>
      <c r="AA153" s="31" t="str">
        <f>IF(Aanbod!D168&gt;"",IF($Y$203&gt;0,$X$1/$Y$203*Y153,0)," ")</f>
        <v xml:space="preserve"> </v>
      </c>
      <c r="AB153" s="29" t="str">
        <f>IF(Aanbod!D168&gt;"",IF(Z153&gt;0,AA153/Z153," ")," ")</f>
        <v xml:space="preserve"> </v>
      </c>
      <c r="AC153" s="32"/>
      <c r="AD153" s="26" t="str">
        <f>IF(Aanbod!D168&gt;"",ROW(AE153)-1," ")</f>
        <v xml:space="preserve"> </v>
      </c>
      <c r="AE153" t="str">
        <f>IF(Aanbod!D168&gt;"",Aanbod!D168," ")</f>
        <v xml:space="preserve"> </v>
      </c>
      <c r="AF153" s="9" t="str">
        <f>IF(Aanbod!D168&gt;"",Aanbod!E168," ")</f>
        <v xml:space="preserve"> </v>
      </c>
      <c r="AG153" t="str">
        <f>IF(Aanbod!D168&gt;"",Aanbod!F168," ")</f>
        <v xml:space="preserve"> </v>
      </c>
      <c r="AH153" s="33" t="str">
        <f>IF(Aanbod!D168&gt;"",Berekening!B153," ")</f>
        <v xml:space="preserve"> </v>
      </c>
      <c r="AI153" s="34" t="str">
        <f>IF(Aanbod!D168&gt;"",Berekening!H153+Berekening!N153+Berekening!T153+Berekening!AA153," ")</f>
        <v xml:space="preserve"> </v>
      </c>
      <c r="AJ153" s="35" t="str">
        <f>IF(Aanbod!D168&gt;"",IF((AI153-AF153)&gt;0,0,(AI153-AF153))," ")</f>
        <v xml:space="preserve"> </v>
      </c>
      <c r="AK153" s="35" t="str">
        <f>IF(Aanbod!D168&gt;"",IF((AI153-AF153)&gt;0,(AI153-AF153),0)," ")</f>
        <v xml:space="preserve"> </v>
      </c>
      <c r="AL153" s="35" t="str">
        <f>IF(Aanbod!D168&gt;"",IF(AK153&gt;0,Berekening!H153/AI153*AK153,0)," ")</f>
        <v xml:space="preserve"> </v>
      </c>
      <c r="AM153" s="35" t="str">
        <f>IF(Aanbod!D168&gt;"",IF(AK153&gt;0,Berekening!N153/AI153*AK153,0)," ")</f>
        <v xml:space="preserve"> </v>
      </c>
      <c r="AN153" s="35" t="str">
        <f>IF(Aanbod!D168&gt;"",IF(AK153&gt;0,Berekening!T153/AI153*AK153,0)," ")</f>
        <v xml:space="preserve"> </v>
      </c>
      <c r="AO153" s="33" t="str">
        <f>IF(Aanbod!D168&gt;"",IF(AK153&gt;0,Berekening!AA153/AI153*AK153,0)," ")</f>
        <v xml:space="preserve"> </v>
      </c>
      <c r="AX153" s="36"/>
      <c r="AY153" s="5"/>
      <c r="AZ153" s="5" t="str">
        <f>IF(Aanbod!D168&gt;"",IF(EXACT(AK153,0),IF(EXACT(Aanbod!D168, "pA"),Berekening!B153,IF(EXACT(Aanbod!D168, "Gvg-A"),Berekening!B153,IF(EXACT(Aanbod!D168, "Gvg"),Berekening!B153,0))),0)," ")</f>
        <v xml:space="preserve"> </v>
      </c>
      <c r="BA153" s="5" t="str">
        <f>IF(Aanbod!D168&gt;"",IF(EXACT(AK153,0),IF(EXACT(Aanbod!D168, "pA"),Aanbod!E168,IF(EXACT(Aanbod!D168, "Gvg-A"),Aanbod!E168,IF(EXACT(Aanbod!D168, "Gvg"),Aanbod!E168,0))),0)," ")</f>
        <v xml:space="preserve"> </v>
      </c>
      <c r="BB153" s="5" t="str">
        <f>IF(Aanbod!D168&gt;"",IF($AZ$203&gt;0,$AY$1/$AZ$203*AZ153,0)," ")</f>
        <v xml:space="preserve"> </v>
      </c>
      <c r="BC153" s="29" t="str">
        <f>IF(Aanbod!D168&gt;"",IF(BA153&gt;0,BB153/BA153," ")," ")</f>
        <v xml:space="preserve"> </v>
      </c>
      <c r="BD153" s="5"/>
      <c r="BE153" s="5"/>
      <c r="BF153" s="5" t="str">
        <f>IF(Aanbod!D168&gt;"",IF(EXACT(AK153,0),IF(EXACT(Aanbod!D168, "pB"),Berekening!B153,IF(EXACT(Aanbod!D168, "Gvg-B"),Berekening!B153,IF(EXACT(Aanbod!D168, "Gvg"),Berekening!B153,0))),0)," ")</f>
        <v xml:space="preserve"> </v>
      </c>
      <c r="BG153" s="5" t="str">
        <f>IF(Aanbod!D168&gt;"",IF(EXACT(AK153,0),IF(EXACT(Aanbod!D168, "pB"),Aanbod!E168,IF(EXACT(Aanbod!D168, "Gvg-B"),Aanbod!E168,IF(EXACT(Aanbod!D168, "Gvg"),Aanbod!E168,0))),0)," ")</f>
        <v xml:space="preserve"> </v>
      </c>
      <c r="BH153" s="9" t="str">
        <f>IF(Aanbod!D168&gt;"",IF($BF$203&gt;0,$BE$1/$BF$203*BF153,0)," ")</f>
        <v xml:space="preserve"> </v>
      </c>
      <c r="BI153" s="10" t="str">
        <f>IF(Aanbod!D168&gt;"",IF(BG153&gt;0,BH153/BG153," ")," ")</f>
        <v xml:space="preserve"> </v>
      </c>
      <c r="BJ153" s="26"/>
      <c r="BK153" s="30"/>
      <c r="BL153" s="31" t="str">
        <f>IF(Aanbod!D168&gt;"",IF(EXACT(AK153,0),IF(EXACT(Aanbod!D168, "pA"),Berekening!B153,IF(EXACT(Aanbod!D168, "Gvg"),Berekening!B153,IF(EXACT(Aanbod!D168, "Gvg-A"),Berekening!B153,IF(EXACT(Aanbod!D168, "Gvg-B"),Berekening!B153,0)))),0)," ")</f>
        <v xml:space="preserve"> </v>
      </c>
      <c r="BM153" s="31" t="str">
        <f>IF(Aanbod!D168&gt;"",IF(EXACT(AK153,0),IF(EXACT(Aanbod!D168, "pA"),Aanbod!E168,IF(EXACT(Aanbod!D168, "Gvg"),Aanbod!E168,IF(EXACT(Aanbod!D168, "Gvg-A"),Aanbod!E168,IF(EXACT(Aanbod!D168, "Gvg-B"),Aanbod!E168,0)))),0)," ")</f>
        <v xml:space="preserve"> </v>
      </c>
      <c r="BN153" s="31" t="str">
        <f>IF(Aanbod!D168&gt;"",IF($BL$203&gt;0,$BK$1/$BL$203*BL153,0)," ")</f>
        <v xml:space="preserve"> </v>
      </c>
      <c r="BO153" s="29" t="str">
        <f>IF(Aanbod!D168&gt;"",IF(BM153&gt;0,BN153/BM153," ")," ")</f>
        <v xml:space="preserve"> </v>
      </c>
      <c r="BQ153" s="26"/>
      <c r="BR153" s="30"/>
      <c r="BS153" s="31" t="str">
        <f>IF(Aanbod!D168&gt;"",IF(EXACT(AK153,0),IF(EXACT(Aanbod!D168, "pB"),Berekening!B153,IF(EXACT(Aanbod!D168, "Gvg"),Berekening!B153,IF(EXACT(Aanbod!D168, "Gvg-A"),Berekening!B153,IF(EXACT(Aanbod!D168, "Gvg-B"),Berekening!B153,0)))),0)," ")</f>
        <v xml:space="preserve"> </v>
      </c>
      <c r="BT153" s="31" t="str">
        <f>IF(Aanbod!D168&gt;"",IF(EXACT(AK153,0),IF(EXACT(Aanbod!D168, "pB"),Aanbod!E168,IF(EXACT(Aanbod!D168, "Gvg"),Aanbod!E168,IF(EXACT(Aanbod!D168, "Gvg-A"),Aanbod!E168,IF(EXACT(Aanbod!D168, "Gvg-B"),Aanbod!E168,0)))),0)," ")</f>
        <v xml:space="preserve"> </v>
      </c>
      <c r="BU153" s="31" t="str">
        <f>IF(Aanbod!D168&gt;"",IF($BS$203&gt;0,$BR$1/$BS$203*BS153,0)," ")</f>
        <v xml:space="preserve"> </v>
      </c>
      <c r="BV153" s="29" t="str">
        <f>IF(Aanbod!D168&gt;"",IF(BT153&gt;0,BU153/BT153," ")," ")</f>
        <v xml:space="preserve"> </v>
      </c>
      <c r="BX153" s="34" t="str">
        <f>IF(Aanbod!D168&gt;"",AI153-AK153+BB153+BH153+BN153+BU153," ")</f>
        <v xml:space="preserve"> </v>
      </c>
      <c r="BY153" s="35" t="str">
        <f>IF(Aanbod!D168&gt;"",IF((BX153-AF153)&gt;0,0,(BX153-AF153))," ")</f>
        <v xml:space="preserve"> </v>
      </c>
      <c r="BZ153" s="35" t="str">
        <f>IF(Aanbod!D168&gt;"",IF((BX153-AF153)&gt;0,(BX153-AF153),0)," ")</f>
        <v xml:space="preserve"> </v>
      </c>
      <c r="CA153" s="35" t="str">
        <f>IF(Aanbod!D168&gt;"",IF(BZ153&gt;0,(Berekening!H153+BB153)/BX153*BZ153,0)," ")</f>
        <v xml:space="preserve"> </v>
      </c>
      <c r="CB153" s="35" t="str">
        <f>IF(Aanbod!D168&gt;"",IF(BZ153&gt;0,(Berekening!N153+BH153)/BX153*BZ153,0)," ")</f>
        <v xml:space="preserve"> </v>
      </c>
      <c r="CC153" s="35" t="str">
        <f>IF(Aanbod!D168&gt;"",IF(BZ153&gt;0,(Berekening!T153+BN153)/BX153*BZ153,0)," ")</f>
        <v xml:space="preserve"> </v>
      </c>
      <c r="CD153" s="33" t="str">
        <f>IF(Aanbod!D168&gt;"",IF(BZ153&gt;0,Berekening!AA153/BX153*BZ153,0)," ")</f>
        <v xml:space="preserve"> </v>
      </c>
      <c r="CE153" s="35"/>
      <c r="CM153" s="36"/>
      <c r="CN153" s="5"/>
      <c r="CO153" s="5" t="str">
        <f>IF(Aanbod!D168&gt;"",IF(EXACT(BZ153,0),IF(EXACT(AK153,0),IF(EXACT(AE153, "pA"),AH153,IF(EXACT(AE153, "Gvg-A"),AH153,IF(EXACT(AE153, "Gvg"),AH153,0))),0),0)," ")</f>
        <v xml:space="preserve"> </v>
      </c>
      <c r="CP153" s="5" t="str">
        <f>IF(Aanbod!D168&gt;"",IF(EXACT(BZ153,0),IF(EXACT(AK153,0),IF(EXACT(AE153, "pA"),AF153,IF(EXACT(AE153, "Gvg-A"),AF153,IF(EXACT(AE153, "Gvg"),AF153,0))),0),0)," ")</f>
        <v xml:space="preserve"> </v>
      </c>
      <c r="CQ153" s="5" t="str">
        <f>IF(Aanbod!D168&gt;"",IF($CO$203&gt;0,$CN$1/$CO$203*CO153,0)," ")</f>
        <v xml:space="preserve"> </v>
      </c>
      <c r="CR153" s="29" t="str">
        <f>IF(Aanbod!D168&gt;"",IF(CP153&gt;0,CQ153/CP153," ")," ")</f>
        <v xml:space="preserve"> </v>
      </c>
      <c r="CS153" s="5"/>
      <c r="CT153" s="5"/>
      <c r="CU153" s="5" t="str">
        <f>IF(Aanbod!D168&gt;"",IF(EXACT(BZ153,0),IF(EXACT(AK153,0),IF(EXACT(AE153, "pB"),AH153,IF(EXACT(AE153, "Gvg-B"),AH153,IF(EXACT(AE153, "Gvg"),AH153,0))),0),0)," ")</f>
        <v xml:space="preserve"> </v>
      </c>
      <c r="CV153" s="5" t="str">
        <f>IF(Aanbod!D168&gt;"",IF(EXACT(BZ153,0),IF(EXACT(AK153,0),IF(EXACT(AE153, "pB"),AF153,IF(EXACT(AE153, "Gvg-B"),AF153,IF(EXACT(AE153, "Gvg"),AF153,0))),0),0)," ")</f>
        <v xml:space="preserve"> </v>
      </c>
      <c r="CW153" s="9" t="str">
        <f>IF(Aanbod!D168&gt;"",IF($CU$203&gt;0,$CT$1/$CU$203*CU153,0)," ")</f>
        <v xml:space="preserve"> </v>
      </c>
      <c r="CX153" s="10" t="str">
        <f>IF(Aanbod!D168&gt;"",IF(CV153&gt;0,CW153/CV153," ")," ")</f>
        <v xml:space="preserve"> </v>
      </c>
      <c r="CY153" s="26"/>
      <c r="CZ153" s="30"/>
      <c r="DA153" s="31" t="str">
        <f>IF(Aanbod!D168&gt;"",IF(EXACT(BZ153,0),IF(EXACT(AK153,0),IF(EXACT(AE153, "pA"),AH153,IF(EXACT(AE153, "Gvg"),AH153,IF(EXACT(AE153, "Gvg-A"),AH153,IF(EXACT(AE153, "Gvg-B"),AH153,0)))),0),0)," ")</f>
        <v xml:space="preserve"> </v>
      </c>
      <c r="DB153" s="31" t="str">
        <f>IF(Aanbod!D168&gt;"",IF(EXACT(BZ153,0),IF(EXACT(AK153,0),IF(EXACT(AE153, "pA"),AF153,IF(EXACT(AE153, "Gvg"),AF153,IF(EXACT(AE153, "Gvg-A"),AF153,IF(EXACT(AE153, "Gvg-B"),AF153,0)))),0),0)," ")</f>
        <v xml:space="preserve"> </v>
      </c>
      <c r="DC153" s="31" t="str">
        <f>IF(Aanbod!D168&gt;"",IF($DA$203&gt;0,$CZ$1/$DA$203*DA153,0)," ")</f>
        <v xml:space="preserve"> </v>
      </c>
      <c r="DD153" s="29" t="str">
        <f>IF(Aanbod!D168&gt;"",IF(DB153&gt;0,DC153/DB153," ")," ")</f>
        <v xml:space="preserve"> </v>
      </c>
      <c r="DF153" s="26"/>
      <c r="DG153" s="30"/>
      <c r="DH153" s="31" t="str">
        <f>IF(Aanbod!D168&gt;"",IF(EXACT(BZ153,0),IF(EXACT(AK153,0),IF(EXACT(AE153, "pB"),AH153,IF(EXACT(AE153, "Gvg"),AH153,IF(EXACT(AE153, "Gvg-A"),AH153,IF(EXACT(AE153, "Gvg-B"),AH153,0)))),0),0)," ")</f>
        <v xml:space="preserve"> </v>
      </c>
      <c r="DI153" s="31" t="str">
        <f>IF(Aanbod!D168&gt;"",IF(EXACT(BZ153,0),IF(EXACT(AK153,0),IF(EXACT(AE153, "pB"),AF153,IF(EXACT(AE153, "Gvg"),AF153,IF(EXACT(AE153, "Gvg-A"),AF153,IF(EXACT(AE153, "Gvg-B"),AF153,0)))),0),0)," ")</f>
        <v xml:space="preserve"> </v>
      </c>
      <c r="DJ153" s="31" t="str">
        <f>IF(Aanbod!D168&gt;"",IF($DH$203&gt;0,$DG$1/$DH$203*DH153,0)," ")</f>
        <v xml:space="preserve"> </v>
      </c>
      <c r="DK153" s="29" t="str">
        <f>IF(Aanbod!D168&gt;"",IF(DI153&gt;0,DJ153/DI153," ")," ")</f>
        <v xml:space="preserve"> </v>
      </c>
      <c r="DM153" s="37" t="str">
        <f>IF(Aanbod!D168&gt;"",BX153-BZ153+CQ153+CW153+DC153+DJ153," ")</f>
        <v xml:space="preserve"> </v>
      </c>
      <c r="DN153" s="35" t="str">
        <f>IF(Aanbod!D168&gt;"",IF((DM153-AF153)&gt;0,(DM153-AF153),0)," ")</f>
        <v xml:space="preserve"> </v>
      </c>
      <c r="DO153" s="35" t="str">
        <f>IF(Aanbod!D168&gt;"",IF(DN153&gt;0,(Berekening!H153+BB153+CQ153)/DM153*DN153,0)," ")</f>
        <v xml:space="preserve"> </v>
      </c>
      <c r="DP153" s="35" t="str">
        <f>IF(Aanbod!D168&gt;"",IF(DN153&gt;0,(Berekening!N153+BH153+CW153)/DM153*DN153,0)," ")</f>
        <v xml:space="preserve"> </v>
      </c>
      <c r="DQ153" s="35" t="str">
        <f>IF(Aanbod!D168&gt;"",IF(DN153&gt;0,(Berekening!T153+BN153+DC153)/DM153*DN153,0)," ")</f>
        <v xml:space="preserve"> </v>
      </c>
      <c r="DR153" s="33" t="str">
        <f>IF(Aanbod!D168&gt;"",IF(DN153&gt;0,(Berekening!AA153+BU153+DJ153)/DM153*DN153,0)," ")</f>
        <v xml:space="preserve"> </v>
      </c>
      <c r="DS153" s="35"/>
      <c r="DT153" s="38" t="str">
        <f>IF(Aanbod!D168&gt;"",ROUND((DM153-DN153),2)," ")</f>
        <v xml:space="preserve"> </v>
      </c>
      <c r="DU153" s="38" t="str">
        <f>IF(Aanbod!D168&gt;"",IF(DT153=C153,0.01,DT153),"")</f>
        <v/>
      </c>
      <c r="DV153" s="39" t="str">
        <f>IF(Aanbod!D168&gt;"",RANK(DU153,$DU$2:$DU$201) + COUNTIF($DU$2:DU153,DU153) -1," ")</f>
        <v xml:space="preserve"> </v>
      </c>
      <c r="DW153" s="35" t="str">
        <f>IF(Aanbod!D168&gt;"",IF($DV$203&lt;0,IF(DV153&lt;=ABS($DV$203),0.01,0),IF(DV153&lt;=ABS($DV$203),-0.01,0))," ")</f>
        <v xml:space="preserve"> </v>
      </c>
      <c r="DX153" s="35"/>
      <c r="DY153" s="28" t="str">
        <f>IF(Aanbod!D168&gt;"",DT153+DW153," ")</f>
        <v xml:space="preserve"> </v>
      </c>
    </row>
    <row r="154" spans="1:129" x14ac:dyDescent="0.25">
      <c r="A154" s="26" t="str">
        <f>Aanbod!A169</f>
        <v/>
      </c>
      <c r="B154" s="27" t="str">
        <f>IF(Aanbod!D169&gt;"",IF(EXACT(Aanbod!F169, "Preferent"),Aanbod!E169*2,IF(EXACT(Aanbod!F169, "Concurrent"),Aanbod!E169,0))," ")</f>
        <v xml:space="preserve"> </v>
      </c>
      <c r="C154" s="28" t="str">
        <f>IF(Aanbod!E169&gt;0,Aanbod!E169," ")</f>
        <v xml:space="preserve"> </v>
      </c>
      <c r="D154" s="5"/>
      <c r="E154" s="5"/>
      <c r="F154" s="5" t="str">
        <f>IF(Aanbod!D169&gt;"",IF(EXACT(Aanbod!D169, "pA"),Berekening!B154,IF(EXACT(Aanbod!D169, "Gvg-A"),Berekening!B154,IF(EXACT(Aanbod!D169, "Gvg"),Berekening!B154,0)))," ")</f>
        <v xml:space="preserve"> </v>
      </c>
      <c r="G154" s="5" t="str">
        <f>IF(Aanbod!D169&gt;"",IF(EXACT(Aanbod!D169, "pA"),Aanbod!E169,IF(EXACT(Aanbod!D169, "Gvg-A"),Aanbod!E169,IF(EXACT(Aanbod!D169, "Gvg"),Aanbod!E169,0)))," ")</f>
        <v xml:space="preserve"> </v>
      </c>
      <c r="H154" s="5" t="str">
        <f>IF(Aanbod!D169&gt;"",IF($F$203&gt;0,$E$1/$F$203*F154,0)," ")</f>
        <v xml:space="preserve"> </v>
      </c>
      <c r="I154" s="29" t="str">
        <f>IF(Aanbod!D169&gt;"",IF(G154&gt;0,H154/G154," ")," ")</f>
        <v xml:space="preserve"> </v>
      </c>
      <c r="J154" s="5"/>
      <c r="K154" s="5"/>
      <c r="L154" s="5" t="str">
        <f>IF(Aanbod!D169&gt;"",IF(EXACT(Aanbod!D169, "pB"),Berekening!B154,IF(EXACT(Aanbod!D169, "Gvg-B"),Berekening!B154,IF(EXACT(Aanbod!D169, "Gvg"),Berekening!B154,0)))," ")</f>
        <v xml:space="preserve"> </v>
      </c>
      <c r="M154" s="5" t="str">
        <f>IF(Aanbod!D169&gt;"",IF(EXACT(Aanbod!D169, "pB"),Aanbod!E169,IF(EXACT(Aanbod!D169, "Gvg-B"),Aanbod!E169,IF(EXACT(Aanbod!D169, "Gvg"),Aanbod!E169,0)))," ")</f>
        <v xml:space="preserve"> </v>
      </c>
      <c r="N154" s="9" t="str">
        <f>IF(Aanbod!D169&gt;"",IF($L$203&gt;0,$K$1/$L$203*L154,0)," ")</f>
        <v xml:space="preserve"> </v>
      </c>
      <c r="O154" s="10" t="str">
        <f>IF(Aanbod!D169&gt;"",IF(M154&gt;0,N154/M154," ")," ")</f>
        <v xml:space="preserve"> </v>
      </c>
      <c r="P154" s="26"/>
      <c r="Q154" s="30"/>
      <c r="R154" s="31" t="str">
        <f>IF(Aanbod!D169&gt;"",IF(EXACT(Aanbod!D169, "pA"),Berekening!B154,IF(EXACT(Aanbod!D169, "Gvg"),Berekening!B154,IF(EXACT(Aanbod!D169, "Gvg-A"),Berekening!B154,IF(EXACT(Aanbod!D169, "Gvg-B"),Berekening!B154,0))))," ")</f>
        <v xml:space="preserve"> </v>
      </c>
      <c r="S154" s="31" t="str">
        <f>IF(Aanbod!D169&gt;"",IF(EXACT(Aanbod!D169, "pA"),Aanbod!E169,IF(EXACT(Aanbod!D169, "Gvg"),Aanbod!E169,IF(EXACT(Aanbod!D169, "Gvg-A"),Aanbod!E169,IF(EXACT(Aanbod!D169, "Gvg-B"),Aanbod!E169,0))))," ")</f>
        <v xml:space="preserve"> </v>
      </c>
      <c r="T154" s="31" t="str">
        <f>IF(Aanbod!D169&gt;"",IF($R$203&gt;0,$Q$1/$R$203*R154,0)," ")</f>
        <v xml:space="preserve"> </v>
      </c>
      <c r="U154" s="29" t="str">
        <f>IF(Aanbod!D169&gt;"",IF(S154&gt;0,T154/S154," ")," ")</f>
        <v xml:space="preserve"> </v>
      </c>
      <c r="W154" s="26"/>
      <c r="X154" s="30"/>
      <c r="Y154" s="31" t="str">
        <f>IF(Aanbod!D169&gt;"",IF(EXACT(Aanbod!D169, "pB"),Berekening!B154,IF(EXACT(Aanbod!D169, "Gvg"),Berekening!B154,IF(EXACT(Aanbod!D169, "Gvg-A"),Berekening!B154,IF(EXACT(Aanbod!D169, "Gvg-B"),Berekening!B154,0))))," ")</f>
        <v xml:space="preserve"> </v>
      </c>
      <c r="Z154" s="31" t="str">
        <f>IF(Aanbod!D169&gt;"",IF(EXACT(Aanbod!D169, "pB"),Aanbod!E169,IF(EXACT(Aanbod!D169, "Gvg"),Aanbod!E169,IF(EXACT(Aanbod!D169, "Gvg-A"),Aanbod!E169,IF(EXACT(Aanbod!D169, "Gvg-B"),Aanbod!E169,0))))," ")</f>
        <v xml:space="preserve"> </v>
      </c>
      <c r="AA154" s="31" t="str">
        <f>IF(Aanbod!D169&gt;"",IF($Y$203&gt;0,$X$1/$Y$203*Y154,0)," ")</f>
        <v xml:space="preserve"> </v>
      </c>
      <c r="AB154" s="29" t="str">
        <f>IF(Aanbod!D169&gt;"",IF(Z154&gt;0,AA154/Z154," ")," ")</f>
        <v xml:space="preserve"> </v>
      </c>
      <c r="AC154" s="32"/>
      <c r="AD154" s="26" t="str">
        <f>IF(Aanbod!D169&gt;"",ROW(AE154)-1," ")</f>
        <v xml:space="preserve"> </v>
      </c>
      <c r="AE154" t="str">
        <f>IF(Aanbod!D169&gt;"",Aanbod!D169," ")</f>
        <v xml:space="preserve"> </v>
      </c>
      <c r="AF154" s="9" t="str">
        <f>IF(Aanbod!D169&gt;"",Aanbod!E169," ")</f>
        <v xml:space="preserve"> </v>
      </c>
      <c r="AG154" t="str">
        <f>IF(Aanbod!D169&gt;"",Aanbod!F169," ")</f>
        <v xml:space="preserve"> </v>
      </c>
      <c r="AH154" s="33" t="str">
        <f>IF(Aanbod!D169&gt;"",Berekening!B154," ")</f>
        <v xml:space="preserve"> </v>
      </c>
      <c r="AI154" s="34" t="str">
        <f>IF(Aanbod!D169&gt;"",Berekening!H154+Berekening!N154+Berekening!T154+Berekening!AA154," ")</f>
        <v xml:space="preserve"> </v>
      </c>
      <c r="AJ154" s="35" t="str">
        <f>IF(Aanbod!D169&gt;"",IF((AI154-AF154)&gt;0,0,(AI154-AF154))," ")</f>
        <v xml:space="preserve"> </v>
      </c>
      <c r="AK154" s="35" t="str">
        <f>IF(Aanbod!D169&gt;"",IF((AI154-AF154)&gt;0,(AI154-AF154),0)," ")</f>
        <v xml:space="preserve"> </v>
      </c>
      <c r="AL154" s="35" t="str">
        <f>IF(Aanbod!D169&gt;"",IF(AK154&gt;0,Berekening!H154/AI154*AK154,0)," ")</f>
        <v xml:space="preserve"> </v>
      </c>
      <c r="AM154" s="35" t="str">
        <f>IF(Aanbod!D169&gt;"",IF(AK154&gt;0,Berekening!N154/AI154*AK154,0)," ")</f>
        <v xml:space="preserve"> </v>
      </c>
      <c r="AN154" s="35" t="str">
        <f>IF(Aanbod!D169&gt;"",IF(AK154&gt;0,Berekening!T154/AI154*AK154,0)," ")</f>
        <v xml:space="preserve"> </v>
      </c>
      <c r="AO154" s="33" t="str">
        <f>IF(Aanbod!D169&gt;"",IF(AK154&gt;0,Berekening!AA154/AI154*AK154,0)," ")</f>
        <v xml:space="preserve"> </v>
      </c>
      <c r="AX154" s="36"/>
      <c r="AY154" s="5"/>
      <c r="AZ154" s="5" t="str">
        <f>IF(Aanbod!D169&gt;"",IF(EXACT(AK154,0),IF(EXACT(Aanbod!D169, "pA"),Berekening!B154,IF(EXACT(Aanbod!D169, "Gvg-A"),Berekening!B154,IF(EXACT(Aanbod!D169, "Gvg"),Berekening!B154,0))),0)," ")</f>
        <v xml:space="preserve"> </v>
      </c>
      <c r="BA154" s="5" t="str">
        <f>IF(Aanbod!D169&gt;"",IF(EXACT(AK154,0),IF(EXACT(Aanbod!D169, "pA"),Aanbod!E169,IF(EXACT(Aanbod!D169, "Gvg-A"),Aanbod!E169,IF(EXACT(Aanbod!D169, "Gvg"),Aanbod!E169,0))),0)," ")</f>
        <v xml:space="preserve"> </v>
      </c>
      <c r="BB154" s="5" t="str">
        <f>IF(Aanbod!D169&gt;"",IF($AZ$203&gt;0,$AY$1/$AZ$203*AZ154,0)," ")</f>
        <v xml:space="preserve"> </v>
      </c>
      <c r="BC154" s="29" t="str">
        <f>IF(Aanbod!D169&gt;"",IF(BA154&gt;0,BB154/BA154," ")," ")</f>
        <v xml:space="preserve"> </v>
      </c>
      <c r="BD154" s="5"/>
      <c r="BE154" s="5"/>
      <c r="BF154" s="5" t="str">
        <f>IF(Aanbod!D169&gt;"",IF(EXACT(AK154,0),IF(EXACT(Aanbod!D169, "pB"),Berekening!B154,IF(EXACT(Aanbod!D169, "Gvg-B"),Berekening!B154,IF(EXACT(Aanbod!D169, "Gvg"),Berekening!B154,0))),0)," ")</f>
        <v xml:space="preserve"> </v>
      </c>
      <c r="BG154" s="5" t="str">
        <f>IF(Aanbod!D169&gt;"",IF(EXACT(AK154,0),IF(EXACT(Aanbod!D169, "pB"),Aanbod!E169,IF(EXACT(Aanbod!D169, "Gvg-B"),Aanbod!E169,IF(EXACT(Aanbod!D169, "Gvg"),Aanbod!E169,0))),0)," ")</f>
        <v xml:space="preserve"> </v>
      </c>
      <c r="BH154" s="9" t="str">
        <f>IF(Aanbod!D169&gt;"",IF($BF$203&gt;0,$BE$1/$BF$203*BF154,0)," ")</f>
        <v xml:space="preserve"> </v>
      </c>
      <c r="BI154" s="10" t="str">
        <f>IF(Aanbod!D169&gt;"",IF(BG154&gt;0,BH154/BG154," ")," ")</f>
        <v xml:space="preserve"> </v>
      </c>
      <c r="BJ154" s="26"/>
      <c r="BK154" s="30"/>
      <c r="BL154" s="31" t="str">
        <f>IF(Aanbod!D169&gt;"",IF(EXACT(AK154,0),IF(EXACT(Aanbod!D169, "pA"),Berekening!B154,IF(EXACT(Aanbod!D169, "Gvg"),Berekening!B154,IF(EXACT(Aanbod!D169, "Gvg-A"),Berekening!B154,IF(EXACT(Aanbod!D169, "Gvg-B"),Berekening!B154,0)))),0)," ")</f>
        <v xml:space="preserve"> </v>
      </c>
      <c r="BM154" s="31" t="str">
        <f>IF(Aanbod!D169&gt;"",IF(EXACT(AK154,0),IF(EXACT(Aanbod!D169, "pA"),Aanbod!E169,IF(EXACT(Aanbod!D169, "Gvg"),Aanbod!E169,IF(EXACT(Aanbod!D169, "Gvg-A"),Aanbod!E169,IF(EXACT(Aanbod!D169, "Gvg-B"),Aanbod!E169,0)))),0)," ")</f>
        <v xml:space="preserve"> </v>
      </c>
      <c r="BN154" s="31" t="str">
        <f>IF(Aanbod!D169&gt;"",IF($BL$203&gt;0,$BK$1/$BL$203*BL154,0)," ")</f>
        <v xml:space="preserve"> </v>
      </c>
      <c r="BO154" s="29" t="str">
        <f>IF(Aanbod!D169&gt;"",IF(BM154&gt;0,BN154/BM154," ")," ")</f>
        <v xml:space="preserve"> </v>
      </c>
      <c r="BQ154" s="26"/>
      <c r="BR154" s="30"/>
      <c r="BS154" s="31" t="str">
        <f>IF(Aanbod!D169&gt;"",IF(EXACT(AK154,0),IF(EXACT(Aanbod!D169, "pB"),Berekening!B154,IF(EXACT(Aanbod!D169, "Gvg"),Berekening!B154,IF(EXACT(Aanbod!D169, "Gvg-A"),Berekening!B154,IF(EXACT(Aanbod!D169, "Gvg-B"),Berekening!B154,0)))),0)," ")</f>
        <v xml:space="preserve"> </v>
      </c>
      <c r="BT154" s="31" t="str">
        <f>IF(Aanbod!D169&gt;"",IF(EXACT(AK154,0),IF(EXACT(Aanbod!D169, "pB"),Aanbod!E169,IF(EXACT(Aanbod!D169, "Gvg"),Aanbod!E169,IF(EXACT(Aanbod!D169, "Gvg-A"),Aanbod!E169,IF(EXACT(Aanbod!D169, "Gvg-B"),Aanbod!E169,0)))),0)," ")</f>
        <v xml:space="preserve"> </v>
      </c>
      <c r="BU154" s="31" t="str">
        <f>IF(Aanbod!D169&gt;"",IF($BS$203&gt;0,$BR$1/$BS$203*BS154,0)," ")</f>
        <v xml:space="preserve"> </v>
      </c>
      <c r="BV154" s="29" t="str">
        <f>IF(Aanbod!D169&gt;"",IF(BT154&gt;0,BU154/BT154," ")," ")</f>
        <v xml:space="preserve"> </v>
      </c>
      <c r="BX154" s="34" t="str">
        <f>IF(Aanbod!D169&gt;"",AI154-AK154+BB154+BH154+BN154+BU154," ")</f>
        <v xml:space="preserve"> </v>
      </c>
      <c r="BY154" s="35" t="str">
        <f>IF(Aanbod!D169&gt;"",IF((BX154-AF154)&gt;0,0,(BX154-AF154))," ")</f>
        <v xml:space="preserve"> </v>
      </c>
      <c r="BZ154" s="35" t="str">
        <f>IF(Aanbod!D169&gt;"",IF((BX154-AF154)&gt;0,(BX154-AF154),0)," ")</f>
        <v xml:space="preserve"> </v>
      </c>
      <c r="CA154" s="35" t="str">
        <f>IF(Aanbod!D169&gt;"",IF(BZ154&gt;0,(Berekening!H154+BB154)/BX154*BZ154,0)," ")</f>
        <v xml:space="preserve"> </v>
      </c>
      <c r="CB154" s="35" t="str">
        <f>IF(Aanbod!D169&gt;"",IF(BZ154&gt;0,(Berekening!N154+BH154)/BX154*BZ154,0)," ")</f>
        <v xml:space="preserve"> </v>
      </c>
      <c r="CC154" s="35" t="str">
        <f>IF(Aanbod!D169&gt;"",IF(BZ154&gt;0,(Berekening!T154+BN154)/BX154*BZ154,0)," ")</f>
        <v xml:space="preserve"> </v>
      </c>
      <c r="CD154" s="33" t="str">
        <f>IF(Aanbod!D169&gt;"",IF(BZ154&gt;0,Berekening!AA154/BX154*BZ154,0)," ")</f>
        <v xml:space="preserve"> </v>
      </c>
      <c r="CE154" s="35"/>
      <c r="CM154" s="36"/>
      <c r="CN154" s="5"/>
      <c r="CO154" s="5" t="str">
        <f>IF(Aanbod!D169&gt;"",IF(EXACT(BZ154,0),IF(EXACT(AK154,0),IF(EXACT(AE154, "pA"),AH154,IF(EXACT(AE154, "Gvg-A"),AH154,IF(EXACT(AE154, "Gvg"),AH154,0))),0),0)," ")</f>
        <v xml:space="preserve"> </v>
      </c>
      <c r="CP154" s="5" t="str">
        <f>IF(Aanbod!D169&gt;"",IF(EXACT(BZ154,0),IF(EXACT(AK154,0),IF(EXACT(AE154, "pA"),AF154,IF(EXACT(AE154, "Gvg-A"),AF154,IF(EXACT(AE154, "Gvg"),AF154,0))),0),0)," ")</f>
        <v xml:space="preserve"> </v>
      </c>
      <c r="CQ154" s="5" t="str">
        <f>IF(Aanbod!D169&gt;"",IF($CO$203&gt;0,$CN$1/$CO$203*CO154,0)," ")</f>
        <v xml:space="preserve"> </v>
      </c>
      <c r="CR154" s="29" t="str">
        <f>IF(Aanbod!D169&gt;"",IF(CP154&gt;0,CQ154/CP154," ")," ")</f>
        <v xml:space="preserve"> </v>
      </c>
      <c r="CS154" s="5"/>
      <c r="CT154" s="5"/>
      <c r="CU154" s="5" t="str">
        <f>IF(Aanbod!D169&gt;"",IF(EXACT(BZ154,0),IF(EXACT(AK154,0),IF(EXACT(AE154, "pB"),AH154,IF(EXACT(AE154, "Gvg-B"),AH154,IF(EXACT(AE154, "Gvg"),AH154,0))),0),0)," ")</f>
        <v xml:space="preserve"> </v>
      </c>
      <c r="CV154" s="5" t="str">
        <f>IF(Aanbod!D169&gt;"",IF(EXACT(BZ154,0),IF(EXACT(AK154,0),IF(EXACT(AE154, "pB"),AF154,IF(EXACT(AE154, "Gvg-B"),AF154,IF(EXACT(AE154, "Gvg"),AF154,0))),0),0)," ")</f>
        <v xml:space="preserve"> </v>
      </c>
      <c r="CW154" s="9" t="str">
        <f>IF(Aanbod!D169&gt;"",IF($CU$203&gt;0,$CT$1/$CU$203*CU154,0)," ")</f>
        <v xml:space="preserve"> </v>
      </c>
      <c r="CX154" s="10" t="str">
        <f>IF(Aanbod!D169&gt;"",IF(CV154&gt;0,CW154/CV154," ")," ")</f>
        <v xml:space="preserve"> </v>
      </c>
      <c r="CY154" s="26"/>
      <c r="CZ154" s="30"/>
      <c r="DA154" s="31" t="str">
        <f>IF(Aanbod!D169&gt;"",IF(EXACT(BZ154,0),IF(EXACT(AK154,0),IF(EXACT(AE154, "pA"),AH154,IF(EXACT(AE154, "Gvg"),AH154,IF(EXACT(AE154, "Gvg-A"),AH154,IF(EXACT(AE154, "Gvg-B"),AH154,0)))),0),0)," ")</f>
        <v xml:space="preserve"> </v>
      </c>
      <c r="DB154" s="31" t="str">
        <f>IF(Aanbod!D169&gt;"",IF(EXACT(BZ154,0),IF(EXACT(AK154,0),IF(EXACT(AE154, "pA"),AF154,IF(EXACT(AE154, "Gvg"),AF154,IF(EXACT(AE154, "Gvg-A"),AF154,IF(EXACT(AE154, "Gvg-B"),AF154,0)))),0),0)," ")</f>
        <v xml:space="preserve"> </v>
      </c>
      <c r="DC154" s="31" t="str">
        <f>IF(Aanbod!D169&gt;"",IF($DA$203&gt;0,$CZ$1/$DA$203*DA154,0)," ")</f>
        <v xml:space="preserve"> </v>
      </c>
      <c r="DD154" s="29" t="str">
        <f>IF(Aanbod!D169&gt;"",IF(DB154&gt;0,DC154/DB154," ")," ")</f>
        <v xml:space="preserve"> </v>
      </c>
      <c r="DF154" s="26"/>
      <c r="DG154" s="30"/>
      <c r="DH154" s="31" t="str">
        <f>IF(Aanbod!D169&gt;"",IF(EXACT(BZ154,0),IF(EXACT(AK154,0),IF(EXACT(AE154, "pB"),AH154,IF(EXACT(AE154, "Gvg"),AH154,IF(EXACT(AE154, "Gvg-A"),AH154,IF(EXACT(AE154, "Gvg-B"),AH154,0)))),0),0)," ")</f>
        <v xml:space="preserve"> </v>
      </c>
      <c r="DI154" s="31" t="str">
        <f>IF(Aanbod!D169&gt;"",IF(EXACT(BZ154,0),IF(EXACT(AK154,0),IF(EXACT(AE154, "pB"),AF154,IF(EXACT(AE154, "Gvg"),AF154,IF(EXACT(AE154, "Gvg-A"),AF154,IF(EXACT(AE154, "Gvg-B"),AF154,0)))),0),0)," ")</f>
        <v xml:space="preserve"> </v>
      </c>
      <c r="DJ154" s="31" t="str">
        <f>IF(Aanbod!D169&gt;"",IF($DH$203&gt;0,$DG$1/$DH$203*DH154,0)," ")</f>
        <v xml:space="preserve"> </v>
      </c>
      <c r="DK154" s="29" t="str">
        <f>IF(Aanbod!D169&gt;"",IF(DI154&gt;0,DJ154/DI154," ")," ")</f>
        <v xml:space="preserve"> </v>
      </c>
      <c r="DM154" s="37" t="str">
        <f>IF(Aanbod!D169&gt;"",BX154-BZ154+CQ154+CW154+DC154+DJ154," ")</f>
        <v xml:space="preserve"> </v>
      </c>
      <c r="DN154" s="35" t="str">
        <f>IF(Aanbod!D169&gt;"",IF((DM154-AF154)&gt;0,(DM154-AF154),0)," ")</f>
        <v xml:space="preserve"> </v>
      </c>
      <c r="DO154" s="35" t="str">
        <f>IF(Aanbod!D169&gt;"",IF(DN154&gt;0,(Berekening!H154+BB154+CQ154)/DM154*DN154,0)," ")</f>
        <v xml:space="preserve"> </v>
      </c>
      <c r="DP154" s="35" t="str">
        <f>IF(Aanbod!D169&gt;"",IF(DN154&gt;0,(Berekening!N154+BH154+CW154)/DM154*DN154,0)," ")</f>
        <v xml:space="preserve"> </v>
      </c>
      <c r="DQ154" s="35" t="str">
        <f>IF(Aanbod!D169&gt;"",IF(DN154&gt;0,(Berekening!T154+BN154+DC154)/DM154*DN154,0)," ")</f>
        <v xml:space="preserve"> </v>
      </c>
      <c r="DR154" s="33" t="str">
        <f>IF(Aanbod!D169&gt;"",IF(DN154&gt;0,(Berekening!AA154+BU154+DJ154)/DM154*DN154,0)," ")</f>
        <v xml:space="preserve"> </v>
      </c>
      <c r="DS154" s="35"/>
      <c r="DT154" s="38" t="str">
        <f>IF(Aanbod!D169&gt;"",ROUND((DM154-DN154),2)," ")</f>
        <v xml:space="preserve"> </v>
      </c>
      <c r="DU154" s="38" t="str">
        <f>IF(Aanbod!D169&gt;"",IF(DT154=C154,0.01,DT154),"")</f>
        <v/>
      </c>
      <c r="DV154" s="39" t="str">
        <f>IF(Aanbod!D169&gt;"",RANK(DU154,$DU$2:$DU$201) + COUNTIF($DU$2:DU154,DU154) -1," ")</f>
        <v xml:space="preserve"> </v>
      </c>
      <c r="DW154" s="35" t="str">
        <f>IF(Aanbod!D169&gt;"",IF($DV$203&lt;0,IF(DV154&lt;=ABS($DV$203),0.01,0),IF(DV154&lt;=ABS($DV$203),-0.01,0))," ")</f>
        <v xml:space="preserve"> </v>
      </c>
      <c r="DX154" s="35"/>
      <c r="DY154" s="28" t="str">
        <f>IF(Aanbod!D169&gt;"",DT154+DW154," ")</f>
        <v xml:space="preserve"> </v>
      </c>
    </row>
    <row r="155" spans="1:129" x14ac:dyDescent="0.25">
      <c r="A155" s="26" t="str">
        <f>Aanbod!A170</f>
        <v/>
      </c>
      <c r="B155" s="27" t="str">
        <f>IF(Aanbod!D170&gt;"",IF(EXACT(Aanbod!F170, "Preferent"),Aanbod!E170*2,IF(EXACT(Aanbod!F170, "Concurrent"),Aanbod!E170,0))," ")</f>
        <v xml:space="preserve"> </v>
      </c>
      <c r="C155" s="28" t="str">
        <f>IF(Aanbod!E170&gt;0,Aanbod!E170," ")</f>
        <v xml:space="preserve"> </v>
      </c>
      <c r="D155" s="5"/>
      <c r="E155" s="5"/>
      <c r="F155" s="5" t="str">
        <f>IF(Aanbod!D170&gt;"",IF(EXACT(Aanbod!D170, "pA"),Berekening!B155,IF(EXACT(Aanbod!D170, "Gvg-A"),Berekening!B155,IF(EXACT(Aanbod!D170, "Gvg"),Berekening!B155,0)))," ")</f>
        <v xml:space="preserve"> </v>
      </c>
      <c r="G155" s="5" t="str">
        <f>IF(Aanbod!D170&gt;"",IF(EXACT(Aanbod!D170, "pA"),Aanbod!E170,IF(EXACT(Aanbod!D170, "Gvg-A"),Aanbod!E170,IF(EXACT(Aanbod!D170, "Gvg"),Aanbod!E170,0)))," ")</f>
        <v xml:space="preserve"> </v>
      </c>
      <c r="H155" s="5" t="str">
        <f>IF(Aanbod!D170&gt;"",IF($F$203&gt;0,$E$1/$F$203*F155,0)," ")</f>
        <v xml:space="preserve"> </v>
      </c>
      <c r="I155" s="29" t="str">
        <f>IF(Aanbod!D170&gt;"",IF(G155&gt;0,H155/G155," ")," ")</f>
        <v xml:space="preserve"> </v>
      </c>
      <c r="J155" s="5"/>
      <c r="K155" s="5"/>
      <c r="L155" s="5" t="str">
        <f>IF(Aanbod!D170&gt;"",IF(EXACT(Aanbod!D170, "pB"),Berekening!B155,IF(EXACT(Aanbod!D170, "Gvg-B"),Berekening!B155,IF(EXACT(Aanbod!D170, "Gvg"),Berekening!B155,0)))," ")</f>
        <v xml:space="preserve"> </v>
      </c>
      <c r="M155" s="5" t="str">
        <f>IF(Aanbod!D170&gt;"",IF(EXACT(Aanbod!D170, "pB"),Aanbod!E170,IF(EXACT(Aanbod!D170, "Gvg-B"),Aanbod!E170,IF(EXACT(Aanbod!D170, "Gvg"),Aanbod!E170,0)))," ")</f>
        <v xml:space="preserve"> </v>
      </c>
      <c r="N155" s="9" t="str">
        <f>IF(Aanbod!D170&gt;"",IF($L$203&gt;0,$K$1/$L$203*L155,0)," ")</f>
        <v xml:space="preserve"> </v>
      </c>
      <c r="O155" s="10" t="str">
        <f>IF(Aanbod!D170&gt;"",IF(M155&gt;0,N155/M155," ")," ")</f>
        <v xml:space="preserve"> </v>
      </c>
      <c r="P155" s="26"/>
      <c r="Q155" s="30"/>
      <c r="R155" s="31" t="str">
        <f>IF(Aanbod!D170&gt;"",IF(EXACT(Aanbod!D170, "pA"),Berekening!B155,IF(EXACT(Aanbod!D170, "Gvg"),Berekening!B155,IF(EXACT(Aanbod!D170, "Gvg-A"),Berekening!B155,IF(EXACT(Aanbod!D170, "Gvg-B"),Berekening!B155,0))))," ")</f>
        <v xml:space="preserve"> </v>
      </c>
      <c r="S155" s="31" t="str">
        <f>IF(Aanbod!D170&gt;"",IF(EXACT(Aanbod!D170, "pA"),Aanbod!E170,IF(EXACT(Aanbod!D170, "Gvg"),Aanbod!E170,IF(EXACT(Aanbod!D170, "Gvg-A"),Aanbod!E170,IF(EXACT(Aanbod!D170, "Gvg-B"),Aanbod!E170,0))))," ")</f>
        <v xml:space="preserve"> </v>
      </c>
      <c r="T155" s="31" t="str">
        <f>IF(Aanbod!D170&gt;"",IF($R$203&gt;0,$Q$1/$R$203*R155,0)," ")</f>
        <v xml:space="preserve"> </v>
      </c>
      <c r="U155" s="29" t="str">
        <f>IF(Aanbod!D170&gt;"",IF(S155&gt;0,T155/S155," ")," ")</f>
        <v xml:space="preserve"> </v>
      </c>
      <c r="W155" s="26"/>
      <c r="X155" s="30"/>
      <c r="Y155" s="31" t="str">
        <f>IF(Aanbod!D170&gt;"",IF(EXACT(Aanbod!D170, "pB"),Berekening!B155,IF(EXACT(Aanbod!D170, "Gvg"),Berekening!B155,IF(EXACT(Aanbod!D170, "Gvg-A"),Berekening!B155,IF(EXACT(Aanbod!D170, "Gvg-B"),Berekening!B155,0))))," ")</f>
        <v xml:space="preserve"> </v>
      </c>
      <c r="Z155" s="31" t="str">
        <f>IF(Aanbod!D170&gt;"",IF(EXACT(Aanbod!D170, "pB"),Aanbod!E170,IF(EXACT(Aanbod!D170, "Gvg"),Aanbod!E170,IF(EXACT(Aanbod!D170, "Gvg-A"),Aanbod!E170,IF(EXACT(Aanbod!D170, "Gvg-B"),Aanbod!E170,0))))," ")</f>
        <v xml:space="preserve"> </v>
      </c>
      <c r="AA155" s="31" t="str">
        <f>IF(Aanbod!D170&gt;"",IF($Y$203&gt;0,$X$1/$Y$203*Y155,0)," ")</f>
        <v xml:space="preserve"> </v>
      </c>
      <c r="AB155" s="29" t="str">
        <f>IF(Aanbod!D170&gt;"",IF(Z155&gt;0,AA155/Z155," ")," ")</f>
        <v xml:space="preserve"> </v>
      </c>
      <c r="AC155" s="32"/>
      <c r="AD155" s="26" t="str">
        <f>IF(Aanbod!D170&gt;"",ROW(AE155)-1," ")</f>
        <v xml:space="preserve"> </v>
      </c>
      <c r="AE155" t="str">
        <f>IF(Aanbod!D170&gt;"",Aanbod!D170," ")</f>
        <v xml:space="preserve"> </v>
      </c>
      <c r="AF155" s="9" t="str">
        <f>IF(Aanbod!D170&gt;"",Aanbod!E170," ")</f>
        <v xml:space="preserve"> </v>
      </c>
      <c r="AG155" t="str">
        <f>IF(Aanbod!D170&gt;"",Aanbod!F170," ")</f>
        <v xml:space="preserve"> </v>
      </c>
      <c r="AH155" s="33" t="str">
        <f>IF(Aanbod!D170&gt;"",Berekening!B155," ")</f>
        <v xml:space="preserve"> </v>
      </c>
      <c r="AI155" s="34" t="str">
        <f>IF(Aanbod!D170&gt;"",Berekening!H155+Berekening!N155+Berekening!T155+Berekening!AA155," ")</f>
        <v xml:space="preserve"> </v>
      </c>
      <c r="AJ155" s="35" t="str">
        <f>IF(Aanbod!D170&gt;"",IF((AI155-AF155)&gt;0,0,(AI155-AF155))," ")</f>
        <v xml:space="preserve"> </v>
      </c>
      <c r="AK155" s="35" t="str">
        <f>IF(Aanbod!D170&gt;"",IF((AI155-AF155)&gt;0,(AI155-AF155),0)," ")</f>
        <v xml:space="preserve"> </v>
      </c>
      <c r="AL155" s="35" t="str">
        <f>IF(Aanbod!D170&gt;"",IF(AK155&gt;0,Berekening!H155/AI155*AK155,0)," ")</f>
        <v xml:space="preserve"> </v>
      </c>
      <c r="AM155" s="35" t="str">
        <f>IF(Aanbod!D170&gt;"",IF(AK155&gt;0,Berekening!N155/AI155*AK155,0)," ")</f>
        <v xml:space="preserve"> </v>
      </c>
      <c r="AN155" s="35" t="str">
        <f>IF(Aanbod!D170&gt;"",IF(AK155&gt;0,Berekening!T155/AI155*AK155,0)," ")</f>
        <v xml:space="preserve"> </v>
      </c>
      <c r="AO155" s="33" t="str">
        <f>IF(Aanbod!D170&gt;"",IF(AK155&gt;0,Berekening!AA155/AI155*AK155,0)," ")</f>
        <v xml:space="preserve"> </v>
      </c>
      <c r="AX155" s="36"/>
      <c r="AY155" s="5"/>
      <c r="AZ155" s="5" t="str">
        <f>IF(Aanbod!D170&gt;"",IF(EXACT(AK155,0),IF(EXACT(Aanbod!D170, "pA"),Berekening!B155,IF(EXACT(Aanbod!D170, "Gvg-A"),Berekening!B155,IF(EXACT(Aanbod!D170, "Gvg"),Berekening!B155,0))),0)," ")</f>
        <v xml:space="preserve"> </v>
      </c>
      <c r="BA155" s="5" t="str">
        <f>IF(Aanbod!D170&gt;"",IF(EXACT(AK155,0),IF(EXACT(Aanbod!D170, "pA"),Aanbod!E170,IF(EXACT(Aanbod!D170, "Gvg-A"),Aanbod!E170,IF(EXACT(Aanbod!D170, "Gvg"),Aanbod!E170,0))),0)," ")</f>
        <v xml:space="preserve"> </v>
      </c>
      <c r="BB155" s="5" t="str">
        <f>IF(Aanbod!D170&gt;"",IF($AZ$203&gt;0,$AY$1/$AZ$203*AZ155,0)," ")</f>
        <v xml:space="preserve"> </v>
      </c>
      <c r="BC155" s="29" t="str">
        <f>IF(Aanbod!D170&gt;"",IF(BA155&gt;0,BB155/BA155," ")," ")</f>
        <v xml:space="preserve"> </v>
      </c>
      <c r="BD155" s="5"/>
      <c r="BE155" s="5"/>
      <c r="BF155" s="5" t="str">
        <f>IF(Aanbod!D170&gt;"",IF(EXACT(AK155,0),IF(EXACT(Aanbod!D170, "pB"),Berekening!B155,IF(EXACT(Aanbod!D170, "Gvg-B"),Berekening!B155,IF(EXACT(Aanbod!D170, "Gvg"),Berekening!B155,0))),0)," ")</f>
        <v xml:space="preserve"> </v>
      </c>
      <c r="BG155" s="5" t="str">
        <f>IF(Aanbod!D170&gt;"",IF(EXACT(AK155,0),IF(EXACT(Aanbod!D170, "pB"),Aanbod!E170,IF(EXACT(Aanbod!D170, "Gvg-B"),Aanbod!E170,IF(EXACT(Aanbod!D170, "Gvg"),Aanbod!E170,0))),0)," ")</f>
        <v xml:space="preserve"> </v>
      </c>
      <c r="BH155" s="9" t="str">
        <f>IF(Aanbod!D170&gt;"",IF($BF$203&gt;0,$BE$1/$BF$203*BF155,0)," ")</f>
        <v xml:space="preserve"> </v>
      </c>
      <c r="BI155" s="10" t="str">
        <f>IF(Aanbod!D170&gt;"",IF(BG155&gt;0,BH155/BG155," ")," ")</f>
        <v xml:space="preserve"> </v>
      </c>
      <c r="BJ155" s="26"/>
      <c r="BK155" s="30"/>
      <c r="BL155" s="31" t="str">
        <f>IF(Aanbod!D170&gt;"",IF(EXACT(AK155,0),IF(EXACT(Aanbod!D170, "pA"),Berekening!B155,IF(EXACT(Aanbod!D170, "Gvg"),Berekening!B155,IF(EXACT(Aanbod!D170, "Gvg-A"),Berekening!B155,IF(EXACT(Aanbod!D170, "Gvg-B"),Berekening!B155,0)))),0)," ")</f>
        <v xml:space="preserve"> </v>
      </c>
      <c r="BM155" s="31" t="str">
        <f>IF(Aanbod!D170&gt;"",IF(EXACT(AK155,0),IF(EXACT(Aanbod!D170, "pA"),Aanbod!E170,IF(EXACT(Aanbod!D170, "Gvg"),Aanbod!E170,IF(EXACT(Aanbod!D170, "Gvg-A"),Aanbod!E170,IF(EXACT(Aanbod!D170, "Gvg-B"),Aanbod!E170,0)))),0)," ")</f>
        <v xml:space="preserve"> </v>
      </c>
      <c r="BN155" s="31" t="str">
        <f>IF(Aanbod!D170&gt;"",IF($BL$203&gt;0,$BK$1/$BL$203*BL155,0)," ")</f>
        <v xml:space="preserve"> </v>
      </c>
      <c r="BO155" s="29" t="str">
        <f>IF(Aanbod!D170&gt;"",IF(BM155&gt;0,BN155/BM155," ")," ")</f>
        <v xml:space="preserve"> </v>
      </c>
      <c r="BQ155" s="26"/>
      <c r="BR155" s="30"/>
      <c r="BS155" s="31" t="str">
        <f>IF(Aanbod!D170&gt;"",IF(EXACT(AK155,0),IF(EXACT(Aanbod!D170, "pB"),Berekening!B155,IF(EXACT(Aanbod!D170, "Gvg"),Berekening!B155,IF(EXACT(Aanbod!D170, "Gvg-A"),Berekening!B155,IF(EXACT(Aanbod!D170, "Gvg-B"),Berekening!B155,0)))),0)," ")</f>
        <v xml:space="preserve"> </v>
      </c>
      <c r="BT155" s="31" t="str">
        <f>IF(Aanbod!D170&gt;"",IF(EXACT(AK155,0),IF(EXACT(Aanbod!D170, "pB"),Aanbod!E170,IF(EXACT(Aanbod!D170, "Gvg"),Aanbod!E170,IF(EXACT(Aanbod!D170, "Gvg-A"),Aanbod!E170,IF(EXACT(Aanbod!D170, "Gvg-B"),Aanbod!E170,0)))),0)," ")</f>
        <v xml:space="preserve"> </v>
      </c>
      <c r="BU155" s="31" t="str">
        <f>IF(Aanbod!D170&gt;"",IF($BS$203&gt;0,$BR$1/$BS$203*BS155,0)," ")</f>
        <v xml:space="preserve"> </v>
      </c>
      <c r="BV155" s="29" t="str">
        <f>IF(Aanbod!D170&gt;"",IF(BT155&gt;0,BU155/BT155," ")," ")</f>
        <v xml:space="preserve"> </v>
      </c>
      <c r="BX155" s="34" t="str">
        <f>IF(Aanbod!D170&gt;"",AI155-AK155+BB155+BH155+BN155+BU155," ")</f>
        <v xml:space="preserve"> </v>
      </c>
      <c r="BY155" s="35" t="str">
        <f>IF(Aanbod!D170&gt;"",IF((BX155-AF155)&gt;0,0,(BX155-AF155))," ")</f>
        <v xml:space="preserve"> </v>
      </c>
      <c r="BZ155" s="35" t="str">
        <f>IF(Aanbod!D170&gt;"",IF((BX155-AF155)&gt;0,(BX155-AF155),0)," ")</f>
        <v xml:space="preserve"> </v>
      </c>
      <c r="CA155" s="35" t="str">
        <f>IF(Aanbod!D170&gt;"",IF(BZ155&gt;0,(Berekening!H155+BB155)/BX155*BZ155,0)," ")</f>
        <v xml:space="preserve"> </v>
      </c>
      <c r="CB155" s="35" t="str">
        <f>IF(Aanbod!D170&gt;"",IF(BZ155&gt;0,(Berekening!N155+BH155)/BX155*BZ155,0)," ")</f>
        <v xml:space="preserve"> </v>
      </c>
      <c r="CC155" s="35" t="str">
        <f>IF(Aanbod!D170&gt;"",IF(BZ155&gt;0,(Berekening!T155+BN155)/BX155*BZ155,0)," ")</f>
        <v xml:space="preserve"> </v>
      </c>
      <c r="CD155" s="33" t="str">
        <f>IF(Aanbod!D170&gt;"",IF(BZ155&gt;0,Berekening!AA155/BX155*BZ155,0)," ")</f>
        <v xml:space="preserve"> </v>
      </c>
      <c r="CE155" s="35"/>
      <c r="CM155" s="36"/>
      <c r="CN155" s="5"/>
      <c r="CO155" s="5" t="str">
        <f>IF(Aanbod!D170&gt;"",IF(EXACT(BZ155,0),IF(EXACT(AK155,0),IF(EXACT(AE155, "pA"),AH155,IF(EXACT(AE155, "Gvg-A"),AH155,IF(EXACT(AE155, "Gvg"),AH155,0))),0),0)," ")</f>
        <v xml:space="preserve"> </v>
      </c>
      <c r="CP155" s="5" t="str">
        <f>IF(Aanbod!D170&gt;"",IF(EXACT(BZ155,0),IF(EXACT(AK155,0),IF(EXACT(AE155, "pA"),AF155,IF(EXACT(AE155, "Gvg-A"),AF155,IF(EXACT(AE155, "Gvg"),AF155,0))),0),0)," ")</f>
        <v xml:space="preserve"> </v>
      </c>
      <c r="CQ155" s="5" t="str">
        <f>IF(Aanbod!D170&gt;"",IF($CO$203&gt;0,$CN$1/$CO$203*CO155,0)," ")</f>
        <v xml:space="preserve"> </v>
      </c>
      <c r="CR155" s="29" t="str">
        <f>IF(Aanbod!D170&gt;"",IF(CP155&gt;0,CQ155/CP155," ")," ")</f>
        <v xml:space="preserve"> </v>
      </c>
      <c r="CS155" s="5"/>
      <c r="CT155" s="5"/>
      <c r="CU155" s="5" t="str">
        <f>IF(Aanbod!D170&gt;"",IF(EXACT(BZ155,0),IF(EXACT(AK155,0),IF(EXACT(AE155, "pB"),AH155,IF(EXACT(AE155, "Gvg-B"),AH155,IF(EXACT(AE155, "Gvg"),AH155,0))),0),0)," ")</f>
        <v xml:space="preserve"> </v>
      </c>
      <c r="CV155" s="5" t="str">
        <f>IF(Aanbod!D170&gt;"",IF(EXACT(BZ155,0),IF(EXACT(AK155,0),IF(EXACT(AE155, "pB"),AF155,IF(EXACT(AE155, "Gvg-B"),AF155,IF(EXACT(AE155, "Gvg"),AF155,0))),0),0)," ")</f>
        <v xml:space="preserve"> </v>
      </c>
      <c r="CW155" s="9" t="str">
        <f>IF(Aanbod!D170&gt;"",IF($CU$203&gt;0,$CT$1/$CU$203*CU155,0)," ")</f>
        <v xml:space="preserve"> </v>
      </c>
      <c r="CX155" s="10" t="str">
        <f>IF(Aanbod!D170&gt;"",IF(CV155&gt;0,CW155/CV155," ")," ")</f>
        <v xml:space="preserve"> </v>
      </c>
      <c r="CY155" s="26"/>
      <c r="CZ155" s="30"/>
      <c r="DA155" s="31" t="str">
        <f>IF(Aanbod!D170&gt;"",IF(EXACT(BZ155,0),IF(EXACT(AK155,0),IF(EXACT(AE155, "pA"),AH155,IF(EXACT(AE155, "Gvg"),AH155,IF(EXACT(AE155, "Gvg-A"),AH155,IF(EXACT(AE155, "Gvg-B"),AH155,0)))),0),0)," ")</f>
        <v xml:space="preserve"> </v>
      </c>
      <c r="DB155" s="31" t="str">
        <f>IF(Aanbod!D170&gt;"",IF(EXACT(BZ155,0),IF(EXACT(AK155,0),IF(EXACT(AE155, "pA"),AF155,IF(EXACT(AE155, "Gvg"),AF155,IF(EXACT(AE155, "Gvg-A"),AF155,IF(EXACT(AE155, "Gvg-B"),AF155,0)))),0),0)," ")</f>
        <v xml:space="preserve"> </v>
      </c>
      <c r="DC155" s="31" t="str">
        <f>IF(Aanbod!D170&gt;"",IF($DA$203&gt;0,$CZ$1/$DA$203*DA155,0)," ")</f>
        <v xml:space="preserve"> </v>
      </c>
      <c r="DD155" s="29" t="str">
        <f>IF(Aanbod!D170&gt;"",IF(DB155&gt;0,DC155/DB155," ")," ")</f>
        <v xml:space="preserve"> </v>
      </c>
      <c r="DF155" s="26"/>
      <c r="DG155" s="30"/>
      <c r="DH155" s="31" t="str">
        <f>IF(Aanbod!D170&gt;"",IF(EXACT(BZ155,0),IF(EXACT(AK155,0),IF(EXACT(AE155, "pB"),AH155,IF(EXACT(AE155, "Gvg"),AH155,IF(EXACT(AE155, "Gvg-A"),AH155,IF(EXACT(AE155, "Gvg-B"),AH155,0)))),0),0)," ")</f>
        <v xml:space="preserve"> </v>
      </c>
      <c r="DI155" s="31" t="str">
        <f>IF(Aanbod!D170&gt;"",IF(EXACT(BZ155,0),IF(EXACT(AK155,0),IF(EXACT(AE155, "pB"),AF155,IF(EXACT(AE155, "Gvg"),AF155,IF(EXACT(AE155, "Gvg-A"),AF155,IF(EXACT(AE155, "Gvg-B"),AF155,0)))),0),0)," ")</f>
        <v xml:space="preserve"> </v>
      </c>
      <c r="DJ155" s="31" t="str">
        <f>IF(Aanbod!D170&gt;"",IF($DH$203&gt;0,$DG$1/$DH$203*DH155,0)," ")</f>
        <v xml:space="preserve"> </v>
      </c>
      <c r="DK155" s="29" t="str">
        <f>IF(Aanbod!D170&gt;"",IF(DI155&gt;0,DJ155/DI155," ")," ")</f>
        <v xml:space="preserve"> </v>
      </c>
      <c r="DM155" s="37" t="str">
        <f>IF(Aanbod!D170&gt;"",BX155-BZ155+CQ155+CW155+DC155+DJ155," ")</f>
        <v xml:space="preserve"> </v>
      </c>
      <c r="DN155" s="35" t="str">
        <f>IF(Aanbod!D170&gt;"",IF((DM155-AF155)&gt;0,(DM155-AF155),0)," ")</f>
        <v xml:space="preserve"> </v>
      </c>
      <c r="DO155" s="35" t="str">
        <f>IF(Aanbod!D170&gt;"",IF(DN155&gt;0,(Berekening!H155+BB155+CQ155)/DM155*DN155,0)," ")</f>
        <v xml:space="preserve"> </v>
      </c>
      <c r="DP155" s="35" t="str">
        <f>IF(Aanbod!D170&gt;"",IF(DN155&gt;0,(Berekening!N155+BH155+CW155)/DM155*DN155,0)," ")</f>
        <v xml:space="preserve"> </v>
      </c>
      <c r="DQ155" s="35" t="str">
        <f>IF(Aanbod!D170&gt;"",IF(DN155&gt;0,(Berekening!T155+BN155+DC155)/DM155*DN155,0)," ")</f>
        <v xml:space="preserve"> </v>
      </c>
      <c r="DR155" s="33" t="str">
        <f>IF(Aanbod!D170&gt;"",IF(DN155&gt;0,(Berekening!AA155+BU155+DJ155)/DM155*DN155,0)," ")</f>
        <v xml:space="preserve"> </v>
      </c>
      <c r="DS155" s="35"/>
      <c r="DT155" s="38" t="str">
        <f>IF(Aanbod!D170&gt;"",ROUND((DM155-DN155),2)," ")</f>
        <v xml:space="preserve"> </v>
      </c>
      <c r="DU155" s="38" t="str">
        <f>IF(Aanbod!D170&gt;"",IF(DT155=C155,0.01,DT155),"")</f>
        <v/>
      </c>
      <c r="DV155" s="39" t="str">
        <f>IF(Aanbod!D170&gt;"",RANK(DU155,$DU$2:$DU$201) + COUNTIF($DU$2:DU155,DU155) -1," ")</f>
        <v xml:space="preserve"> </v>
      </c>
      <c r="DW155" s="35" t="str">
        <f>IF(Aanbod!D170&gt;"",IF($DV$203&lt;0,IF(DV155&lt;=ABS($DV$203),0.01,0),IF(DV155&lt;=ABS($DV$203),-0.01,0))," ")</f>
        <v xml:space="preserve"> </v>
      </c>
      <c r="DX155" s="35"/>
      <c r="DY155" s="28" t="str">
        <f>IF(Aanbod!D170&gt;"",DT155+DW155," ")</f>
        <v xml:space="preserve"> </v>
      </c>
    </row>
    <row r="156" spans="1:129" x14ac:dyDescent="0.25">
      <c r="A156" s="26" t="str">
        <f>Aanbod!A171</f>
        <v/>
      </c>
      <c r="B156" s="27" t="str">
        <f>IF(Aanbod!D171&gt;"",IF(EXACT(Aanbod!F171, "Preferent"),Aanbod!E171*2,IF(EXACT(Aanbod!F171, "Concurrent"),Aanbod!E171,0))," ")</f>
        <v xml:space="preserve"> </v>
      </c>
      <c r="C156" s="28" t="str">
        <f>IF(Aanbod!E171&gt;0,Aanbod!E171," ")</f>
        <v xml:space="preserve"> </v>
      </c>
      <c r="D156" s="5"/>
      <c r="E156" s="5"/>
      <c r="F156" s="5" t="str">
        <f>IF(Aanbod!D171&gt;"",IF(EXACT(Aanbod!D171, "pA"),Berekening!B156,IF(EXACT(Aanbod!D171, "Gvg-A"),Berekening!B156,IF(EXACT(Aanbod!D171, "Gvg"),Berekening!B156,0)))," ")</f>
        <v xml:space="preserve"> </v>
      </c>
      <c r="G156" s="5" t="str">
        <f>IF(Aanbod!D171&gt;"",IF(EXACT(Aanbod!D171, "pA"),Aanbod!E171,IF(EXACT(Aanbod!D171, "Gvg-A"),Aanbod!E171,IF(EXACT(Aanbod!D171, "Gvg"),Aanbod!E171,0)))," ")</f>
        <v xml:space="preserve"> </v>
      </c>
      <c r="H156" s="5" t="str">
        <f>IF(Aanbod!D171&gt;"",IF($F$203&gt;0,$E$1/$F$203*F156,0)," ")</f>
        <v xml:space="preserve"> </v>
      </c>
      <c r="I156" s="29" t="str">
        <f>IF(Aanbod!D171&gt;"",IF(G156&gt;0,H156/G156," ")," ")</f>
        <v xml:space="preserve"> </v>
      </c>
      <c r="J156" s="5"/>
      <c r="K156" s="5"/>
      <c r="L156" s="5" t="str">
        <f>IF(Aanbod!D171&gt;"",IF(EXACT(Aanbod!D171, "pB"),Berekening!B156,IF(EXACT(Aanbod!D171, "Gvg-B"),Berekening!B156,IF(EXACT(Aanbod!D171, "Gvg"),Berekening!B156,0)))," ")</f>
        <v xml:space="preserve"> </v>
      </c>
      <c r="M156" s="5" t="str">
        <f>IF(Aanbod!D171&gt;"",IF(EXACT(Aanbod!D171, "pB"),Aanbod!E171,IF(EXACT(Aanbod!D171, "Gvg-B"),Aanbod!E171,IF(EXACT(Aanbod!D171, "Gvg"),Aanbod!E171,0)))," ")</f>
        <v xml:space="preserve"> </v>
      </c>
      <c r="N156" s="9" t="str">
        <f>IF(Aanbod!D171&gt;"",IF($L$203&gt;0,$K$1/$L$203*L156,0)," ")</f>
        <v xml:space="preserve"> </v>
      </c>
      <c r="O156" s="10" t="str">
        <f>IF(Aanbod!D171&gt;"",IF(M156&gt;0,N156/M156," ")," ")</f>
        <v xml:space="preserve"> </v>
      </c>
      <c r="P156" s="26"/>
      <c r="Q156" s="30"/>
      <c r="R156" s="31" t="str">
        <f>IF(Aanbod!D171&gt;"",IF(EXACT(Aanbod!D171, "pA"),Berekening!B156,IF(EXACT(Aanbod!D171, "Gvg"),Berekening!B156,IF(EXACT(Aanbod!D171, "Gvg-A"),Berekening!B156,IF(EXACT(Aanbod!D171, "Gvg-B"),Berekening!B156,0))))," ")</f>
        <v xml:space="preserve"> </v>
      </c>
      <c r="S156" s="31" t="str">
        <f>IF(Aanbod!D171&gt;"",IF(EXACT(Aanbod!D171, "pA"),Aanbod!E171,IF(EXACT(Aanbod!D171, "Gvg"),Aanbod!E171,IF(EXACT(Aanbod!D171, "Gvg-A"),Aanbod!E171,IF(EXACT(Aanbod!D171, "Gvg-B"),Aanbod!E171,0))))," ")</f>
        <v xml:space="preserve"> </v>
      </c>
      <c r="T156" s="31" t="str">
        <f>IF(Aanbod!D171&gt;"",IF($R$203&gt;0,$Q$1/$R$203*R156,0)," ")</f>
        <v xml:space="preserve"> </v>
      </c>
      <c r="U156" s="29" t="str">
        <f>IF(Aanbod!D171&gt;"",IF(S156&gt;0,T156/S156," ")," ")</f>
        <v xml:space="preserve"> </v>
      </c>
      <c r="W156" s="26"/>
      <c r="X156" s="30"/>
      <c r="Y156" s="31" t="str">
        <f>IF(Aanbod!D171&gt;"",IF(EXACT(Aanbod!D171, "pB"),Berekening!B156,IF(EXACT(Aanbod!D171, "Gvg"),Berekening!B156,IF(EXACT(Aanbod!D171, "Gvg-A"),Berekening!B156,IF(EXACT(Aanbod!D171, "Gvg-B"),Berekening!B156,0))))," ")</f>
        <v xml:space="preserve"> </v>
      </c>
      <c r="Z156" s="31" t="str">
        <f>IF(Aanbod!D171&gt;"",IF(EXACT(Aanbod!D171, "pB"),Aanbod!E171,IF(EXACT(Aanbod!D171, "Gvg"),Aanbod!E171,IF(EXACT(Aanbod!D171, "Gvg-A"),Aanbod!E171,IF(EXACT(Aanbod!D171, "Gvg-B"),Aanbod!E171,0))))," ")</f>
        <v xml:space="preserve"> </v>
      </c>
      <c r="AA156" s="31" t="str">
        <f>IF(Aanbod!D171&gt;"",IF($Y$203&gt;0,$X$1/$Y$203*Y156,0)," ")</f>
        <v xml:space="preserve"> </v>
      </c>
      <c r="AB156" s="29" t="str">
        <f>IF(Aanbod!D171&gt;"",IF(Z156&gt;0,AA156/Z156," ")," ")</f>
        <v xml:space="preserve"> </v>
      </c>
      <c r="AC156" s="32"/>
      <c r="AD156" s="26" t="str">
        <f>IF(Aanbod!D171&gt;"",ROW(AE156)-1," ")</f>
        <v xml:space="preserve"> </v>
      </c>
      <c r="AE156" t="str">
        <f>IF(Aanbod!D171&gt;"",Aanbod!D171," ")</f>
        <v xml:space="preserve"> </v>
      </c>
      <c r="AF156" s="9" t="str">
        <f>IF(Aanbod!D171&gt;"",Aanbod!E171," ")</f>
        <v xml:space="preserve"> </v>
      </c>
      <c r="AG156" t="str">
        <f>IF(Aanbod!D171&gt;"",Aanbod!F171," ")</f>
        <v xml:space="preserve"> </v>
      </c>
      <c r="AH156" s="33" t="str">
        <f>IF(Aanbod!D171&gt;"",Berekening!B156," ")</f>
        <v xml:space="preserve"> </v>
      </c>
      <c r="AI156" s="34" t="str">
        <f>IF(Aanbod!D171&gt;"",Berekening!H156+Berekening!N156+Berekening!T156+Berekening!AA156," ")</f>
        <v xml:space="preserve"> </v>
      </c>
      <c r="AJ156" s="35" t="str">
        <f>IF(Aanbod!D171&gt;"",IF((AI156-AF156)&gt;0,0,(AI156-AF156))," ")</f>
        <v xml:space="preserve"> </v>
      </c>
      <c r="AK156" s="35" t="str">
        <f>IF(Aanbod!D171&gt;"",IF((AI156-AF156)&gt;0,(AI156-AF156),0)," ")</f>
        <v xml:space="preserve"> </v>
      </c>
      <c r="AL156" s="35" t="str">
        <f>IF(Aanbod!D171&gt;"",IF(AK156&gt;0,Berekening!H156/AI156*AK156,0)," ")</f>
        <v xml:space="preserve"> </v>
      </c>
      <c r="AM156" s="35" t="str">
        <f>IF(Aanbod!D171&gt;"",IF(AK156&gt;0,Berekening!N156/AI156*AK156,0)," ")</f>
        <v xml:space="preserve"> </v>
      </c>
      <c r="AN156" s="35" t="str">
        <f>IF(Aanbod!D171&gt;"",IF(AK156&gt;0,Berekening!T156/AI156*AK156,0)," ")</f>
        <v xml:space="preserve"> </v>
      </c>
      <c r="AO156" s="33" t="str">
        <f>IF(Aanbod!D171&gt;"",IF(AK156&gt;0,Berekening!AA156/AI156*AK156,0)," ")</f>
        <v xml:space="preserve"> </v>
      </c>
      <c r="AX156" s="36"/>
      <c r="AY156" s="5"/>
      <c r="AZ156" s="5" t="str">
        <f>IF(Aanbod!D171&gt;"",IF(EXACT(AK156,0),IF(EXACT(Aanbod!D171, "pA"),Berekening!B156,IF(EXACT(Aanbod!D171, "Gvg-A"),Berekening!B156,IF(EXACT(Aanbod!D171, "Gvg"),Berekening!B156,0))),0)," ")</f>
        <v xml:space="preserve"> </v>
      </c>
      <c r="BA156" s="5" t="str">
        <f>IF(Aanbod!D171&gt;"",IF(EXACT(AK156,0),IF(EXACT(Aanbod!D171, "pA"),Aanbod!E171,IF(EXACT(Aanbod!D171, "Gvg-A"),Aanbod!E171,IF(EXACT(Aanbod!D171, "Gvg"),Aanbod!E171,0))),0)," ")</f>
        <v xml:space="preserve"> </v>
      </c>
      <c r="BB156" s="5" t="str">
        <f>IF(Aanbod!D171&gt;"",IF($AZ$203&gt;0,$AY$1/$AZ$203*AZ156,0)," ")</f>
        <v xml:space="preserve"> </v>
      </c>
      <c r="BC156" s="29" t="str">
        <f>IF(Aanbod!D171&gt;"",IF(BA156&gt;0,BB156/BA156," ")," ")</f>
        <v xml:space="preserve"> </v>
      </c>
      <c r="BD156" s="5"/>
      <c r="BE156" s="5"/>
      <c r="BF156" s="5" t="str">
        <f>IF(Aanbod!D171&gt;"",IF(EXACT(AK156,0),IF(EXACT(Aanbod!D171, "pB"),Berekening!B156,IF(EXACT(Aanbod!D171, "Gvg-B"),Berekening!B156,IF(EXACT(Aanbod!D171, "Gvg"),Berekening!B156,0))),0)," ")</f>
        <v xml:space="preserve"> </v>
      </c>
      <c r="BG156" s="5" t="str">
        <f>IF(Aanbod!D171&gt;"",IF(EXACT(AK156,0),IF(EXACT(Aanbod!D171, "pB"),Aanbod!E171,IF(EXACT(Aanbod!D171, "Gvg-B"),Aanbod!E171,IF(EXACT(Aanbod!D171, "Gvg"),Aanbod!E171,0))),0)," ")</f>
        <v xml:space="preserve"> </v>
      </c>
      <c r="BH156" s="9" t="str">
        <f>IF(Aanbod!D171&gt;"",IF($BF$203&gt;0,$BE$1/$BF$203*BF156,0)," ")</f>
        <v xml:space="preserve"> </v>
      </c>
      <c r="BI156" s="10" t="str">
        <f>IF(Aanbod!D171&gt;"",IF(BG156&gt;0,BH156/BG156," ")," ")</f>
        <v xml:space="preserve"> </v>
      </c>
      <c r="BJ156" s="26"/>
      <c r="BK156" s="30"/>
      <c r="BL156" s="31" t="str">
        <f>IF(Aanbod!D171&gt;"",IF(EXACT(AK156,0),IF(EXACT(Aanbod!D171, "pA"),Berekening!B156,IF(EXACT(Aanbod!D171, "Gvg"),Berekening!B156,IF(EXACT(Aanbod!D171, "Gvg-A"),Berekening!B156,IF(EXACT(Aanbod!D171, "Gvg-B"),Berekening!B156,0)))),0)," ")</f>
        <v xml:space="preserve"> </v>
      </c>
      <c r="BM156" s="31" t="str">
        <f>IF(Aanbod!D171&gt;"",IF(EXACT(AK156,0),IF(EXACT(Aanbod!D171, "pA"),Aanbod!E171,IF(EXACT(Aanbod!D171, "Gvg"),Aanbod!E171,IF(EXACT(Aanbod!D171, "Gvg-A"),Aanbod!E171,IF(EXACT(Aanbod!D171, "Gvg-B"),Aanbod!E171,0)))),0)," ")</f>
        <v xml:space="preserve"> </v>
      </c>
      <c r="BN156" s="31" t="str">
        <f>IF(Aanbod!D171&gt;"",IF($BL$203&gt;0,$BK$1/$BL$203*BL156,0)," ")</f>
        <v xml:space="preserve"> </v>
      </c>
      <c r="BO156" s="29" t="str">
        <f>IF(Aanbod!D171&gt;"",IF(BM156&gt;0,BN156/BM156," ")," ")</f>
        <v xml:space="preserve"> </v>
      </c>
      <c r="BQ156" s="26"/>
      <c r="BR156" s="30"/>
      <c r="BS156" s="31" t="str">
        <f>IF(Aanbod!D171&gt;"",IF(EXACT(AK156,0),IF(EXACT(Aanbod!D171, "pB"),Berekening!B156,IF(EXACT(Aanbod!D171, "Gvg"),Berekening!B156,IF(EXACT(Aanbod!D171, "Gvg-A"),Berekening!B156,IF(EXACT(Aanbod!D171, "Gvg-B"),Berekening!B156,0)))),0)," ")</f>
        <v xml:space="preserve"> </v>
      </c>
      <c r="BT156" s="31" t="str">
        <f>IF(Aanbod!D171&gt;"",IF(EXACT(AK156,0),IF(EXACT(Aanbod!D171, "pB"),Aanbod!E171,IF(EXACT(Aanbod!D171, "Gvg"),Aanbod!E171,IF(EXACT(Aanbod!D171, "Gvg-A"),Aanbod!E171,IF(EXACT(Aanbod!D171, "Gvg-B"),Aanbod!E171,0)))),0)," ")</f>
        <v xml:space="preserve"> </v>
      </c>
      <c r="BU156" s="31" t="str">
        <f>IF(Aanbod!D171&gt;"",IF($BS$203&gt;0,$BR$1/$BS$203*BS156,0)," ")</f>
        <v xml:space="preserve"> </v>
      </c>
      <c r="BV156" s="29" t="str">
        <f>IF(Aanbod!D171&gt;"",IF(BT156&gt;0,BU156/BT156," ")," ")</f>
        <v xml:space="preserve"> </v>
      </c>
      <c r="BX156" s="34" t="str">
        <f>IF(Aanbod!D171&gt;"",AI156-AK156+BB156+BH156+BN156+BU156," ")</f>
        <v xml:space="preserve"> </v>
      </c>
      <c r="BY156" s="35" t="str">
        <f>IF(Aanbod!D171&gt;"",IF((BX156-AF156)&gt;0,0,(BX156-AF156))," ")</f>
        <v xml:space="preserve"> </v>
      </c>
      <c r="BZ156" s="35" t="str">
        <f>IF(Aanbod!D171&gt;"",IF((BX156-AF156)&gt;0,(BX156-AF156),0)," ")</f>
        <v xml:space="preserve"> </v>
      </c>
      <c r="CA156" s="35" t="str">
        <f>IF(Aanbod!D171&gt;"",IF(BZ156&gt;0,(Berekening!H156+BB156)/BX156*BZ156,0)," ")</f>
        <v xml:space="preserve"> </v>
      </c>
      <c r="CB156" s="35" t="str">
        <f>IF(Aanbod!D171&gt;"",IF(BZ156&gt;0,(Berekening!N156+BH156)/BX156*BZ156,0)," ")</f>
        <v xml:space="preserve"> </v>
      </c>
      <c r="CC156" s="35" t="str">
        <f>IF(Aanbod!D171&gt;"",IF(BZ156&gt;0,(Berekening!T156+BN156)/BX156*BZ156,0)," ")</f>
        <v xml:space="preserve"> </v>
      </c>
      <c r="CD156" s="33" t="str">
        <f>IF(Aanbod!D171&gt;"",IF(BZ156&gt;0,Berekening!AA156/BX156*BZ156,0)," ")</f>
        <v xml:space="preserve"> </v>
      </c>
      <c r="CE156" s="35"/>
      <c r="CM156" s="36"/>
      <c r="CN156" s="5"/>
      <c r="CO156" s="5" t="str">
        <f>IF(Aanbod!D171&gt;"",IF(EXACT(BZ156,0),IF(EXACT(AK156,0),IF(EXACT(AE156, "pA"),AH156,IF(EXACT(AE156, "Gvg-A"),AH156,IF(EXACT(AE156, "Gvg"),AH156,0))),0),0)," ")</f>
        <v xml:space="preserve"> </v>
      </c>
      <c r="CP156" s="5" t="str">
        <f>IF(Aanbod!D171&gt;"",IF(EXACT(BZ156,0),IF(EXACT(AK156,0),IF(EXACT(AE156, "pA"),AF156,IF(EXACT(AE156, "Gvg-A"),AF156,IF(EXACT(AE156, "Gvg"),AF156,0))),0),0)," ")</f>
        <v xml:space="preserve"> </v>
      </c>
      <c r="CQ156" s="5" t="str">
        <f>IF(Aanbod!D171&gt;"",IF($CO$203&gt;0,$CN$1/$CO$203*CO156,0)," ")</f>
        <v xml:space="preserve"> </v>
      </c>
      <c r="CR156" s="29" t="str">
        <f>IF(Aanbod!D171&gt;"",IF(CP156&gt;0,CQ156/CP156," ")," ")</f>
        <v xml:space="preserve"> </v>
      </c>
      <c r="CS156" s="5"/>
      <c r="CT156" s="5"/>
      <c r="CU156" s="5" t="str">
        <f>IF(Aanbod!D171&gt;"",IF(EXACT(BZ156,0),IF(EXACT(AK156,0),IF(EXACT(AE156, "pB"),AH156,IF(EXACT(AE156, "Gvg-B"),AH156,IF(EXACT(AE156, "Gvg"),AH156,0))),0),0)," ")</f>
        <v xml:space="preserve"> </v>
      </c>
      <c r="CV156" s="5" t="str">
        <f>IF(Aanbod!D171&gt;"",IF(EXACT(BZ156,0),IF(EXACT(AK156,0),IF(EXACT(AE156, "pB"),AF156,IF(EXACT(AE156, "Gvg-B"),AF156,IF(EXACT(AE156, "Gvg"),AF156,0))),0),0)," ")</f>
        <v xml:space="preserve"> </v>
      </c>
      <c r="CW156" s="9" t="str">
        <f>IF(Aanbod!D171&gt;"",IF($CU$203&gt;0,$CT$1/$CU$203*CU156,0)," ")</f>
        <v xml:space="preserve"> </v>
      </c>
      <c r="CX156" s="10" t="str">
        <f>IF(Aanbod!D171&gt;"",IF(CV156&gt;0,CW156/CV156," ")," ")</f>
        <v xml:space="preserve"> </v>
      </c>
      <c r="CY156" s="26"/>
      <c r="CZ156" s="30"/>
      <c r="DA156" s="31" t="str">
        <f>IF(Aanbod!D171&gt;"",IF(EXACT(BZ156,0),IF(EXACT(AK156,0),IF(EXACT(AE156, "pA"),AH156,IF(EXACT(AE156, "Gvg"),AH156,IF(EXACT(AE156, "Gvg-A"),AH156,IF(EXACT(AE156, "Gvg-B"),AH156,0)))),0),0)," ")</f>
        <v xml:space="preserve"> </v>
      </c>
      <c r="DB156" s="31" t="str">
        <f>IF(Aanbod!D171&gt;"",IF(EXACT(BZ156,0),IF(EXACT(AK156,0),IF(EXACT(AE156, "pA"),AF156,IF(EXACT(AE156, "Gvg"),AF156,IF(EXACT(AE156, "Gvg-A"),AF156,IF(EXACT(AE156, "Gvg-B"),AF156,0)))),0),0)," ")</f>
        <v xml:space="preserve"> </v>
      </c>
      <c r="DC156" s="31" t="str">
        <f>IF(Aanbod!D171&gt;"",IF($DA$203&gt;0,$CZ$1/$DA$203*DA156,0)," ")</f>
        <v xml:space="preserve"> </v>
      </c>
      <c r="DD156" s="29" t="str">
        <f>IF(Aanbod!D171&gt;"",IF(DB156&gt;0,DC156/DB156," ")," ")</f>
        <v xml:space="preserve"> </v>
      </c>
      <c r="DF156" s="26"/>
      <c r="DG156" s="30"/>
      <c r="DH156" s="31" t="str">
        <f>IF(Aanbod!D171&gt;"",IF(EXACT(BZ156,0),IF(EXACT(AK156,0),IF(EXACT(AE156, "pB"),AH156,IF(EXACT(AE156, "Gvg"),AH156,IF(EXACT(AE156, "Gvg-A"),AH156,IF(EXACT(AE156, "Gvg-B"),AH156,0)))),0),0)," ")</f>
        <v xml:space="preserve"> </v>
      </c>
      <c r="DI156" s="31" t="str">
        <f>IF(Aanbod!D171&gt;"",IF(EXACT(BZ156,0),IF(EXACT(AK156,0),IF(EXACT(AE156, "pB"),AF156,IF(EXACT(AE156, "Gvg"),AF156,IF(EXACT(AE156, "Gvg-A"),AF156,IF(EXACT(AE156, "Gvg-B"),AF156,0)))),0),0)," ")</f>
        <v xml:space="preserve"> </v>
      </c>
      <c r="DJ156" s="31" t="str">
        <f>IF(Aanbod!D171&gt;"",IF($DH$203&gt;0,$DG$1/$DH$203*DH156,0)," ")</f>
        <v xml:space="preserve"> </v>
      </c>
      <c r="DK156" s="29" t="str">
        <f>IF(Aanbod!D171&gt;"",IF(DI156&gt;0,DJ156/DI156," ")," ")</f>
        <v xml:space="preserve"> </v>
      </c>
      <c r="DM156" s="37" t="str">
        <f>IF(Aanbod!D171&gt;"",BX156-BZ156+CQ156+CW156+DC156+DJ156," ")</f>
        <v xml:space="preserve"> </v>
      </c>
      <c r="DN156" s="35" t="str">
        <f>IF(Aanbod!D171&gt;"",IF((DM156-AF156)&gt;0,(DM156-AF156),0)," ")</f>
        <v xml:space="preserve"> </v>
      </c>
      <c r="DO156" s="35" t="str">
        <f>IF(Aanbod!D171&gt;"",IF(DN156&gt;0,(Berekening!H156+BB156+CQ156)/DM156*DN156,0)," ")</f>
        <v xml:space="preserve"> </v>
      </c>
      <c r="DP156" s="35" t="str">
        <f>IF(Aanbod!D171&gt;"",IF(DN156&gt;0,(Berekening!N156+BH156+CW156)/DM156*DN156,0)," ")</f>
        <v xml:space="preserve"> </v>
      </c>
      <c r="DQ156" s="35" t="str">
        <f>IF(Aanbod!D171&gt;"",IF(DN156&gt;0,(Berekening!T156+BN156+DC156)/DM156*DN156,0)," ")</f>
        <v xml:space="preserve"> </v>
      </c>
      <c r="DR156" s="33" t="str">
        <f>IF(Aanbod!D171&gt;"",IF(DN156&gt;0,(Berekening!AA156+BU156+DJ156)/DM156*DN156,0)," ")</f>
        <v xml:space="preserve"> </v>
      </c>
      <c r="DS156" s="35"/>
      <c r="DT156" s="38" t="str">
        <f>IF(Aanbod!D171&gt;"",ROUND((DM156-DN156),2)," ")</f>
        <v xml:space="preserve"> </v>
      </c>
      <c r="DU156" s="38" t="str">
        <f>IF(Aanbod!D171&gt;"",IF(DT156=C156,0.01,DT156),"")</f>
        <v/>
      </c>
      <c r="DV156" s="39" t="str">
        <f>IF(Aanbod!D171&gt;"",RANK(DU156,$DU$2:$DU$201) + COUNTIF($DU$2:DU156,DU156) -1," ")</f>
        <v xml:space="preserve"> </v>
      </c>
      <c r="DW156" s="35" t="str">
        <f>IF(Aanbod!D171&gt;"",IF($DV$203&lt;0,IF(DV156&lt;=ABS($DV$203),0.01,0),IF(DV156&lt;=ABS($DV$203),-0.01,0))," ")</f>
        <v xml:space="preserve"> </v>
      </c>
      <c r="DX156" s="35"/>
      <c r="DY156" s="28" t="str">
        <f>IF(Aanbod!D171&gt;"",DT156+DW156," ")</f>
        <v xml:space="preserve"> </v>
      </c>
    </row>
    <row r="157" spans="1:129" x14ac:dyDescent="0.25">
      <c r="A157" s="26" t="str">
        <f>Aanbod!A172</f>
        <v/>
      </c>
      <c r="B157" s="27" t="str">
        <f>IF(Aanbod!D172&gt;"",IF(EXACT(Aanbod!F172, "Preferent"),Aanbod!E172*2,IF(EXACT(Aanbod!F172, "Concurrent"),Aanbod!E172,0))," ")</f>
        <v xml:space="preserve"> </v>
      </c>
      <c r="C157" s="28" t="str">
        <f>IF(Aanbod!E172&gt;0,Aanbod!E172," ")</f>
        <v xml:space="preserve"> </v>
      </c>
      <c r="D157" s="5"/>
      <c r="E157" s="5"/>
      <c r="F157" s="5" t="str">
        <f>IF(Aanbod!D172&gt;"",IF(EXACT(Aanbod!D172, "pA"),Berekening!B157,IF(EXACT(Aanbod!D172, "Gvg-A"),Berekening!B157,IF(EXACT(Aanbod!D172, "Gvg"),Berekening!B157,0)))," ")</f>
        <v xml:space="preserve"> </v>
      </c>
      <c r="G157" s="5" t="str">
        <f>IF(Aanbod!D172&gt;"",IF(EXACT(Aanbod!D172, "pA"),Aanbod!E172,IF(EXACT(Aanbod!D172, "Gvg-A"),Aanbod!E172,IF(EXACT(Aanbod!D172, "Gvg"),Aanbod!E172,0)))," ")</f>
        <v xml:space="preserve"> </v>
      </c>
      <c r="H157" s="5" t="str">
        <f>IF(Aanbod!D172&gt;"",IF($F$203&gt;0,$E$1/$F$203*F157,0)," ")</f>
        <v xml:space="preserve"> </v>
      </c>
      <c r="I157" s="29" t="str">
        <f>IF(Aanbod!D172&gt;"",IF(G157&gt;0,H157/G157," ")," ")</f>
        <v xml:space="preserve"> </v>
      </c>
      <c r="J157" s="5"/>
      <c r="K157" s="5"/>
      <c r="L157" s="5" t="str">
        <f>IF(Aanbod!D172&gt;"",IF(EXACT(Aanbod!D172, "pB"),Berekening!B157,IF(EXACT(Aanbod!D172, "Gvg-B"),Berekening!B157,IF(EXACT(Aanbod!D172, "Gvg"),Berekening!B157,0)))," ")</f>
        <v xml:space="preserve"> </v>
      </c>
      <c r="M157" s="5" t="str">
        <f>IF(Aanbod!D172&gt;"",IF(EXACT(Aanbod!D172, "pB"),Aanbod!E172,IF(EXACT(Aanbod!D172, "Gvg-B"),Aanbod!E172,IF(EXACT(Aanbod!D172, "Gvg"),Aanbod!E172,0)))," ")</f>
        <v xml:space="preserve"> </v>
      </c>
      <c r="N157" s="9" t="str">
        <f>IF(Aanbod!D172&gt;"",IF($L$203&gt;0,$K$1/$L$203*L157,0)," ")</f>
        <v xml:space="preserve"> </v>
      </c>
      <c r="O157" s="10" t="str">
        <f>IF(Aanbod!D172&gt;"",IF(M157&gt;0,N157/M157," ")," ")</f>
        <v xml:space="preserve"> </v>
      </c>
      <c r="P157" s="26"/>
      <c r="Q157" s="30"/>
      <c r="R157" s="31" t="str">
        <f>IF(Aanbod!D172&gt;"",IF(EXACT(Aanbod!D172, "pA"),Berekening!B157,IF(EXACT(Aanbod!D172, "Gvg"),Berekening!B157,IF(EXACT(Aanbod!D172, "Gvg-A"),Berekening!B157,IF(EXACT(Aanbod!D172, "Gvg-B"),Berekening!B157,0))))," ")</f>
        <v xml:space="preserve"> </v>
      </c>
      <c r="S157" s="31" t="str">
        <f>IF(Aanbod!D172&gt;"",IF(EXACT(Aanbod!D172, "pA"),Aanbod!E172,IF(EXACT(Aanbod!D172, "Gvg"),Aanbod!E172,IF(EXACT(Aanbod!D172, "Gvg-A"),Aanbod!E172,IF(EXACT(Aanbod!D172, "Gvg-B"),Aanbod!E172,0))))," ")</f>
        <v xml:space="preserve"> </v>
      </c>
      <c r="T157" s="31" t="str">
        <f>IF(Aanbod!D172&gt;"",IF($R$203&gt;0,$Q$1/$R$203*R157,0)," ")</f>
        <v xml:space="preserve"> </v>
      </c>
      <c r="U157" s="29" t="str">
        <f>IF(Aanbod!D172&gt;"",IF(S157&gt;0,T157/S157," ")," ")</f>
        <v xml:space="preserve"> </v>
      </c>
      <c r="W157" s="26"/>
      <c r="X157" s="30"/>
      <c r="Y157" s="31" t="str">
        <f>IF(Aanbod!D172&gt;"",IF(EXACT(Aanbod!D172, "pB"),Berekening!B157,IF(EXACT(Aanbod!D172, "Gvg"),Berekening!B157,IF(EXACT(Aanbod!D172, "Gvg-A"),Berekening!B157,IF(EXACT(Aanbod!D172, "Gvg-B"),Berekening!B157,0))))," ")</f>
        <v xml:space="preserve"> </v>
      </c>
      <c r="Z157" s="31" t="str">
        <f>IF(Aanbod!D172&gt;"",IF(EXACT(Aanbod!D172, "pB"),Aanbod!E172,IF(EXACT(Aanbod!D172, "Gvg"),Aanbod!E172,IF(EXACT(Aanbod!D172, "Gvg-A"),Aanbod!E172,IF(EXACT(Aanbod!D172, "Gvg-B"),Aanbod!E172,0))))," ")</f>
        <v xml:space="preserve"> </v>
      </c>
      <c r="AA157" s="31" t="str">
        <f>IF(Aanbod!D172&gt;"",IF($Y$203&gt;0,$X$1/$Y$203*Y157,0)," ")</f>
        <v xml:space="preserve"> </v>
      </c>
      <c r="AB157" s="29" t="str">
        <f>IF(Aanbod!D172&gt;"",IF(Z157&gt;0,AA157/Z157," ")," ")</f>
        <v xml:space="preserve"> </v>
      </c>
      <c r="AC157" s="32"/>
      <c r="AD157" s="26" t="str">
        <f>IF(Aanbod!D172&gt;"",ROW(AE157)-1," ")</f>
        <v xml:space="preserve"> </v>
      </c>
      <c r="AE157" t="str">
        <f>IF(Aanbod!D172&gt;"",Aanbod!D172," ")</f>
        <v xml:space="preserve"> </v>
      </c>
      <c r="AF157" s="9" t="str">
        <f>IF(Aanbod!D172&gt;"",Aanbod!E172," ")</f>
        <v xml:space="preserve"> </v>
      </c>
      <c r="AG157" t="str">
        <f>IF(Aanbod!D172&gt;"",Aanbod!F172," ")</f>
        <v xml:space="preserve"> </v>
      </c>
      <c r="AH157" s="33" t="str">
        <f>IF(Aanbod!D172&gt;"",Berekening!B157," ")</f>
        <v xml:space="preserve"> </v>
      </c>
      <c r="AI157" s="34" t="str">
        <f>IF(Aanbod!D172&gt;"",Berekening!H157+Berekening!N157+Berekening!T157+Berekening!AA157," ")</f>
        <v xml:space="preserve"> </v>
      </c>
      <c r="AJ157" s="35" t="str">
        <f>IF(Aanbod!D172&gt;"",IF((AI157-AF157)&gt;0,0,(AI157-AF157))," ")</f>
        <v xml:space="preserve"> </v>
      </c>
      <c r="AK157" s="35" t="str">
        <f>IF(Aanbod!D172&gt;"",IF((AI157-AF157)&gt;0,(AI157-AF157),0)," ")</f>
        <v xml:space="preserve"> </v>
      </c>
      <c r="AL157" s="35" t="str">
        <f>IF(Aanbod!D172&gt;"",IF(AK157&gt;0,Berekening!H157/AI157*AK157,0)," ")</f>
        <v xml:space="preserve"> </v>
      </c>
      <c r="AM157" s="35" t="str">
        <f>IF(Aanbod!D172&gt;"",IF(AK157&gt;0,Berekening!N157/AI157*AK157,0)," ")</f>
        <v xml:space="preserve"> </v>
      </c>
      <c r="AN157" s="35" t="str">
        <f>IF(Aanbod!D172&gt;"",IF(AK157&gt;0,Berekening!T157/AI157*AK157,0)," ")</f>
        <v xml:space="preserve"> </v>
      </c>
      <c r="AO157" s="33" t="str">
        <f>IF(Aanbod!D172&gt;"",IF(AK157&gt;0,Berekening!AA157/AI157*AK157,0)," ")</f>
        <v xml:space="preserve"> </v>
      </c>
      <c r="AX157" s="36"/>
      <c r="AY157" s="5"/>
      <c r="AZ157" s="5" t="str">
        <f>IF(Aanbod!D172&gt;"",IF(EXACT(AK157,0),IF(EXACT(Aanbod!D172, "pA"),Berekening!B157,IF(EXACT(Aanbod!D172, "Gvg-A"),Berekening!B157,IF(EXACT(Aanbod!D172, "Gvg"),Berekening!B157,0))),0)," ")</f>
        <v xml:space="preserve"> </v>
      </c>
      <c r="BA157" s="5" t="str">
        <f>IF(Aanbod!D172&gt;"",IF(EXACT(AK157,0),IF(EXACT(Aanbod!D172, "pA"),Aanbod!E172,IF(EXACT(Aanbod!D172, "Gvg-A"),Aanbod!E172,IF(EXACT(Aanbod!D172, "Gvg"),Aanbod!E172,0))),0)," ")</f>
        <v xml:space="preserve"> </v>
      </c>
      <c r="BB157" s="5" t="str">
        <f>IF(Aanbod!D172&gt;"",IF($AZ$203&gt;0,$AY$1/$AZ$203*AZ157,0)," ")</f>
        <v xml:space="preserve"> </v>
      </c>
      <c r="BC157" s="29" t="str">
        <f>IF(Aanbod!D172&gt;"",IF(BA157&gt;0,BB157/BA157," ")," ")</f>
        <v xml:space="preserve"> </v>
      </c>
      <c r="BD157" s="5"/>
      <c r="BE157" s="5"/>
      <c r="BF157" s="5" t="str">
        <f>IF(Aanbod!D172&gt;"",IF(EXACT(AK157,0),IF(EXACT(Aanbod!D172, "pB"),Berekening!B157,IF(EXACT(Aanbod!D172, "Gvg-B"),Berekening!B157,IF(EXACT(Aanbod!D172, "Gvg"),Berekening!B157,0))),0)," ")</f>
        <v xml:space="preserve"> </v>
      </c>
      <c r="BG157" s="5" t="str">
        <f>IF(Aanbod!D172&gt;"",IF(EXACT(AK157,0),IF(EXACT(Aanbod!D172, "pB"),Aanbod!E172,IF(EXACT(Aanbod!D172, "Gvg-B"),Aanbod!E172,IF(EXACT(Aanbod!D172, "Gvg"),Aanbod!E172,0))),0)," ")</f>
        <v xml:space="preserve"> </v>
      </c>
      <c r="BH157" s="9" t="str">
        <f>IF(Aanbod!D172&gt;"",IF($BF$203&gt;0,$BE$1/$BF$203*BF157,0)," ")</f>
        <v xml:space="preserve"> </v>
      </c>
      <c r="BI157" s="10" t="str">
        <f>IF(Aanbod!D172&gt;"",IF(BG157&gt;0,BH157/BG157," ")," ")</f>
        <v xml:space="preserve"> </v>
      </c>
      <c r="BJ157" s="26"/>
      <c r="BK157" s="30"/>
      <c r="BL157" s="31" t="str">
        <f>IF(Aanbod!D172&gt;"",IF(EXACT(AK157,0),IF(EXACT(Aanbod!D172, "pA"),Berekening!B157,IF(EXACT(Aanbod!D172, "Gvg"),Berekening!B157,IF(EXACT(Aanbod!D172, "Gvg-A"),Berekening!B157,IF(EXACT(Aanbod!D172, "Gvg-B"),Berekening!B157,0)))),0)," ")</f>
        <v xml:space="preserve"> </v>
      </c>
      <c r="BM157" s="31" t="str">
        <f>IF(Aanbod!D172&gt;"",IF(EXACT(AK157,0),IF(EXACT(Aanbod!D172, "pA"),Aanbod!E172,IF(EXACT(Aanbod!D172, "Gvg"),Aanbod!E172,IF(EXACT(Aanbod!D172, "Gvg-A"),Aanbod!E172,IF(EXACT(Aanbod!D172, "Gvg-B"),Aanbod!E172,0)))),0)," ")</f>
        <v xml:space="preserve"> </v>
      </c>
      <c r="BN157" s="31" t="str">
        <f>IF(Aanbod!D172&gt;"",IF($BL$203&gt;0,$BK$1/$BL$203*BL157,0)," ")</f>
        <v xml:space="preserve"> </v>
      </c>
      <c r="BO157" s="29" t="str">
        <f>IF(Aanbod!D172&gt;"",IF(BM157&gt;0,BN157/BM157," ")," ")</f>
        <v xml:space="preserve"> </v>
      </c>
      <c r="BQ157" s="26"/>
      <c r="BR157" s="30"/>
      <c r="BS157" s="31" t="str">
        <f>IF(Aanbod!D172&gt;"",IF(EXACT(AK157,0),IF(EXACT(Aanbod!D172, "pB"),Berekening!B157,IF(EXACT(Aanbod!D172, "Gvg"),Berekening!B157,IF(EXACT(Aanbod!D172, "Gvg-A"),Berekening!B157,IF(EXACT(Aanbod!D172, "Gvg-B"),Berekening!B157,0)))),0)," ")</f>
        <v xml:space="preserve"> </v>
      </c>
      <c r="BT157" s="31" t="str">
        <f>IF(Aanbod!D172&gt;"",IF(EXACT(AK157,0),IF(EXACT(Aanbod!D172, "pB"),Aanbod!E172,IF(EXACT(Aanbod!D172, "Gvg"),Aanbod!E172,IF(EXACT(Aanbod!D172, "Gvg-A"),Aanbod!E172,IF(EXACT(Aanbod!D172, "Gvg-B"),Aanbod!E172,0)))),0)," ")</f>
        <v xml:space="preserve"> </v>
      </c>
      <c r="BU157" s="31" t="str">
        <f>IF(Aanbod!D172&gt;"",IF($BS$203&gt;0,$BR$1/$BS$203*BS157,0)," ")</f>
        <v xml:space="preserve"> </v>
      </c>
      <c r="BV157" s="29" t="str">
        <f>IF(Aanbod!D172&gt;"",IF(BT157&gt;0,BU157/BT157," ")," ")</f>
        <v xml:space="preserve"> </v>
      </c>
      <c r="BX157" s="34" t="str">
        <f>IF(Aanbod!D172&gt;"",AI157-AK157+BB157+BH157+BN157+BU157," ")</f>
        <v xml:space="preserve"> </v>
      </c>
      <c r="BY157" s="35" t="str">
        <f>IF(Aanbod!D172&gt;"",IF((BX157-AF157)&gt;0,0,(BX157-AF157))," ")</f>
        <v xml:space="preserve"> </v>
      </c>
      <c r="BZ157" s="35" t="str">
        <f>IF(Aanbod!D172&gt;"",IF((BX157-AF157)&gt;0,(BX157-AF157),0)," ")</f>
        <v xml:space="preserve"> </v>
      </c>
      <c r="CA157" s="35" t="str">
        <f>IF(Aanbod!D172&gt;"",IF(BZ157&gt;0,(Berekening!H157+BB157)/BX157*BZ157,0)," ")</f>
        <v xml:space="preserve"> </v>
      </c>
      <c r="CB157" s="35" t="str">
        <f>IF(Aanbod!D172&gt;"",IF(BZ157&gt;0,(Berekening!N157+BH157)/BX157*BZ157,0)," ")</f>
        <v xml:space="preserve"> </v>
      </c>
      <c r="CC157" s="35" t="str">
        <f>IF(Aanbod!D172&gt;"",IF(BZ157&gt;0,(Berekening!T157+BN157)/BX157*BZ157,0)," ")</f>
        <v xml:space="preserve"> </v>
      </c>
      <c r="CD157" s="33" t="str">
        <f>IF(Aanbod!D172&gt;"",IF(BZ157&gt;0,Berekening!AA157/BX157*BZ157,0)," ")</f>
        <v xml:space="preserve"> </v>
      </c>
      <c r="CE157" s="35"/>
      <c r="CM157" s="36"/>
      <c r="CN157" s="5"/>
      <c r="CO157" s="5" t="str">
        <f>IF(Aanbod!D172&gt;"",IF(EXACT(BZ157,0),IF(EXACT(AK157,0),IF(EXACT(AE157, "pA"),AH157,IF(EXACT(AE157, "Gvg-A"),AH157,IF(EXACT(AE157, "Gvg"),AH157,0))),0),0)," ")</f>
        <v xml:space="preserve"> </v>
      </c>
      <c r="CP157" s="5" t="str">
        <f>IF(Aanbod!D172&gt;"",IF(EXACT(BZ157,0),IF(EXACT(AK157,0),IF(EXACT(AE157, "pA"),AF157,IF(EXACT(AE157, "Gvg-A"),AF157,IF(EXACT(AE157, "Gvg"),AF157,0))),0),0)," ")</f>
        <v xml:space="preserve"> </v>
      </c>
      <c r="CQ157" s="5" t="str">
        <f>IF(Aanbod!D172&gt;"",IF($CO$203&gt;0,$CN$1/$CO$203*CO157,0)," ")</f>
        <v xml:space="preserve"> </v>
      </c>
      <c r="CR157" s="29" t="str">
        <f>IF(Aanbod!D172&gt;"",IF(CP157&gt;0,CQ157/CP157," ")," ")</f>
        <v xml:space="preserve"> </v>
      </c>
      <c r="CS157" s="5"/>
      <c r="CT157" s="5"/>
      <c r="CU157" s="5" t="str">
        <f>IF(Aanbod!D172&gt;"",IF(EXACT(BZ157,0),IF(EXACT(AK157,0),IF(EXACT(AE157, "pB"),AH157,IF(EXACT(AE157, "Gvg-B"),AH157,IF(EXACT(AE157, "Gvg"),AH157,0))),0),0)," ")</f>
        <v xml:space="preserve"> </v>
      </c>
      <c r="CV157" s="5" t="str">
        <f>IF(Aanbod!D172&gt;"",IF(EXACT(BZ157,0),IF(EXACT(AK157,0),IF(EXACT(AE157, "pB"),AF157,IF(EXACT(AE157, "Gvg-B"),AF157,IF(EXACT(AE157, "Gvg"),AF157,0))),0),0)," ")</f>
        <v xml:space="preserve"> </v>
      </c>
      <c r="CW157" s="9" t="str">
        <f>IF(Aanbod!D172&gt;"",IF($CU$203&gt;0,$CT$1/$CU$203*CU157,0)," ")</f>
        <v xml:space="preserve"> </v>
      </c>
      <c r="CX157" s="10" t="str">
        <f>IF(Aanbod!D172&gt;"",IF(CV157&gt;0,CW157/CV157," ")," ")</f>
        <v xml:space="preserve"> </v>
      </c>
      <c r="CY157" s="26"/>
      <c r="CZ157" s="30"/>
      <c r="DA157" s="31" t="str">
        <f>IF(Aanbod!D172&gt;"",IF(EXACT(BZ157,0),IF(EXACT(AK157,0),IF(EXACT(AE157, "pA"),AH157,IF(EXACT(AE157, "Gvg"),AH157,IF(EXACT(AE157, "Gvg-A"),AH157,IF(EXACT(AE157, "Gvg-B"),AH157,0)))),0),0)," ")</f>
        <v xml:space="preserve"> </v>
      </c>
      <c r="DB157" s="31" t="str">
        <f>IF(Aanbod!D172&gt;"",IF(EXACT(BZ157,0),IF(EXACT(AK157,0),IF(EXACT(AE157, "pA"),AF157,IF(EXACT(AE157, "Gvg"),AF157,IF(EXACT(AE157, "Gvg-A"),AF157,IF(EXACT(AE157, "Gvg-B"),AF157,0)))),0),0)," ")</f>
        <v xml:space="preserve"> </v>
      </c>
      <c r="DC157" s="31" t="str">
        <f>IF(Aanbod!D172&gt;"",IF($DA$203&gt;0,$CZ$1/$DA$203*DA157,0)," ")</f>
        <v xml:space="preserve"> </v>
      </c>
      <c r="DD157" s="29" t="str">
        <f>IF(Aanbod!D172&gt;"",IF(DB157&gt;0,DC157/DB157," ")," ")</f>
        <v xml:space="preserve"> </v>
      </c>
      <c r="DF157" s="26"/>
      <c r="DG157" s="30"/>
      <c r="DH157" s="31" t="str">
        <f>IF(Aanbod!D172&gt;"",IF(EXACT(BZ157,0),IF(EXACT(AK157,0),IF(EXACT(AE157, "pB"),AH157,IF(EXACT(AE157, "Gvg"),AH157,IF(EXACT(AE157, "Gvg-A"),AH157,IF(EXACT(AE157, "Gvg-B"),AH157,0)))),0),0)," ")</f>
        <v xml:space="preserve"> </v>
      </c>
      <c r="DI157" s="31" t="str">
        <f>IF(Aanbod!D172&gt;"",IF(EXACT(BZ157,0),IF(EXACT(AK157,0),IF(EXACT(AE157, "pB"),AF157,IF(EXACT(AE157, "Gvg"),AF157,IF(EXACT(AE157, "Gvg-A"),AF157,IF(EXACT(AE157, "Gvg-B"),AF157,0)))),0),0)," ")</f>
        <v xml:space="preserve"> </v>
      </c>
      <c r="DJ157" s="31" t="str">
        <f>IF(Aanbod!D172&gt;"",IF($DH$203&gt;0,$DG$1/$DH$203*DH157,0)," ")</f>
        <v xml:space="preserve"> </v>
      </c>
      <c r="DK157" s="29" t="str">
        <f>IF(Aanbod!D172&gt;"",IF(DI157&gt;0,DJ157/DI157," ")," ")</f>
        <v xml:space="preserve"> </v>
      </c>
      <c r="DM157" s="37" t="str">
        <f>IF(Aanbod!D172&gt;"",BX157-BZ157+CQ157+CW157+DC157+DJ157," ")</f>
        <v xml:space="preserve"> </v>
      </c>
      <c r="DN157" s="35" t="str">
        <f>IF(Aanbod!D172&gt;"",IF((DM157-AF157)&gt;0,(DM157-AF157),0)," ")</f>
        <v xml:space="preserve"> </v>
      </c>
      <c r="DO157" s="35" t="str">
        <f>IF(Aanbod!D172&gt;"",IF(DN157&gt;0,(Berekening!H157+BB157+CQ157)/DM157*DN157,0)," ")</f>
        <v xml:space="preserve"> </v>
      </c>
      <c r="DP157" s="35" t="str">
        <f>IF(Aanbod!D172&gt;"",IF(DN157&gt;0,(Berekening!N157+BH157+CW157)/DM157*DN157,0)," ")</f>
        <v xml:space="preserve"> </v>
      </c>
      <c r="DQ157" s="35" t="str">
        <f>IF(Aanbod!D172&gt;"",IF(DN157&gt;0,(Berekening!T157+BN157+DC157)/DM157*DN157,0)," ")</f>
        <v xml:space="preserve"> </v>
      </c>
      <c r="DR157" s="33" t="str">
        <f>IF(Aanbod!D172&gt;"",IF(DN157&gt;0,(Berekening!AA157+BU157+DJ157)/DM157*DN157,0)," ")</f>
        <v xml:space="preserve"> </v>
      </c>
      <c r="DS157" s="35"/>
      <c r="DT157" s="38" t="str">
        <f>IF(Aanbod!D172&gt;"",ROUND((DM157-DN157),2)," ")</f>
        <v xml:space="preserve"> </v>
      </c>
      <c r="DU157" s="38" t="str">
        <f>IF(Aanbod!D172&gt;"",IF(DT157=C157,0.01,DT157),"")</f>
        <v/>
      </c>
      <c r="DV157" s="39" t="str">
        <f>IF(Aanbod!D172&gt;"",RANK(DU157,$DU$2:$DU$201) + COUNTIF($DU$2:DU157,DU157) -1," ")</f>
        <v xml:space="preserve"> </v>
      </c>
      <c r="DW157" s="35" t="str">
        <f>IF(Aanbod!D172&gt;"",IF($DV$203&lt;0,IF(DV157&lt;=ABS($DV$203),0.01,0),IF(DV157&lt;=ABS($DV$203),-0.01,0))," ")</f>
        <v xml:space="preserve"> </v>
      </c>
      <c r="DX157" s="35"/>
      <c r="DY157" s="28" t="str">
        <f>IF(Aanbod!D172&gt;"",DT157+DW157," ")</f>
        <v xml:space="preserve"> </v>
      </c>
    </row>
    <row r="158" spans="1:129" x14ac:dyDescent="0.25">
      <c r="A158" s="26" t="str">
        <f>Aanbod!A173</f>
        <v/>
      </c>
      <c r="B158" s="27" t="str">
        <f>IF(Aanbod!D173&gt;"",IF(EXACT(Aanbod!F173, "Preferent"),Aanbod!E173*2,IF(EXACT(Aanbod!F173, "Concurrent"),Aanbod!E173,0))," ")</f>
        <v xml:space="preserve"> </v>
      </c>
      <c r="C158" s="28" t="str">
        <f>IF(Aanbod!E173&gt;0,Aanbod!E173," ")</f>
        <v xml:space="preserve"> </v>
      </c>
      <c r="D158" s="5"/>
      <c r="E158" s="5"/>
      <c r="F158" s="5" t="str">
        <f>IF(Aanbod!D173&gt;"",IF(EXACT(Aanbod!D173, "pA"),Berekening!B158,IF(EXACT(Aanbod!D173, "Gvg-A"),Berekening!B158,IF(EXACT(Aanbod!D173, "Gvg"),Berekening!B158,0)))," ")</f>
        <v xml:space="preserve"> </v>
      </c>
      <c r="G158" s="5" t="str">
        <f>IF(Aanbod!D173&gt;"",IF(EXACT(Aanbod!D173, "pA"),Aanbod!E173,IF(EXACT(Aanbod!D173, "Gvg-A"),Aanbod!E173,IF(EXACT(Aanbod!D173, "Gvg"),Aanbod!E173,0)))," ")</f>
        <v xml:space="preserve"> </v>
      </c>
      <c r="H158" s="5" t="str">
        <f>IF(Aanbod!D173&gt;"",IF($F$203&gt;0,$E$1/$F$203*F158,0)," ")</f>
        <v xml:space="preserve"> </v>
      </c>
      <c r="I158" s="29" t="str">
        <f>IF(Aanbod!D173&gt;"",IF(G158&gt;0,H158/G158," ")," ")</f>
        <v xml:space="preserve"> </v>
      </c>
      <c r="J158" s="5"/>
      <c r="K158" s="5"/>
      <c r="L158" s="5" t="str">
        <f>IF(Aanbod!D173&gt;"",IF(EXACT(Aanbod!D173, "pB"),Berekening!B158,IF(EXACT(Aanbod!D173, "Gvg-B"),Berekening!B158,IF(EXACT(Aanbod!D173, "Gvg"),Berekening!B158,0)))," ")</f>
        <v xml:space="preserve"> </v>
      </c>
      <c r="M158" s="5" t="str">
        <f>IF(Aanbod!D173&gt;"",IF(EXACT(Aanbod!D173, "pB"),Aanbod!E173,IF(EXACT(Aanbod!D173, "Gvg-B"),Aanbod!E173,IF(EXACT(Aanbod!D173, "Gvg"),Aanbod!E173,0)))," ")</f>
        <v xml:space="preserve"> </v>
      </c>
      <c r="N158" s="9" t="str">
        <f>IF(Aanbod!D173&gt;"",IF($L$203&gt;0,$K$1/$L$203*L158,0)," ")</f>
        <v xml:space="preserve"> </v>
      </c>
      <c r="O158" s="10" t="str">
        <f>IF(Aanbod!D173&gt;"",IF(M158&gt;0,N158/M158," ")," ")</f>
        <v xml:space="preserve"> </v>
      </c>
      <c r="P158" s="26"/>
      <c r="Q158" s="30"/>
      <c r="R158" s="31" t="str">
        <f>IF(Aanbod!D173&gt;"",IF(EXACT(Aanbod!D173, "pA"),Berekening!B158,IF(EXACT(Aanbod!D173, "Gvg"),Berekening!B158,IF(EXACT(Aanbod!D173, "Gvg-A"),Berekening!B158,IF(EXACT(Aanbod!D173, "Gvg-B"),Berekening!B158,0))))," ")</f>
        <v xml:space="preserve"> </v>
      </c>
      <c r="S158" s="31" t="str">
        <f>IF(Aanbod!D173&gt;"",IF(EXACT(Aanbod!D173, "pA"),Aanbod!E173,IF(EXACT(Aanbod!D173, "Gvg"),Aanbod!E173,IF(EXACT(Aanbod!D173, "Gvg-A"),Aanbod!E173,IF(EXACT(Aanbod!D173, "Gvg-B"),Aanbod!E173,0))))," ")</f>
        <v xml:space="preserve"> </v>
      </c>
      <c r="T158" s="31" t="str">
        <f>IF(Aanbod!D173&gt;"",IF($R$203&gt;0,$Q$1/$R$203*R158,0)," ")</f>
        <v xml:space="preserve"> </v>
      </c>
      <c r="U158" s="29" t="str">
        <f>IF(Aanbod!D173&gt;"",IF(S158&gt;0,T158/S158," ")," ")</f>
        <v xml:space="preserve"> </v>
      </c>
      <c r="W158" s="26"/>
      <c r="X158" s="30"/>
      <c r="Y158" s="31" t="str">
        <f>IF(Aanbod!D173&gt;"",IF(EXACT(Aanbod!D173, "pB"),Berekening!B158,IF(EXACT(Aanbod!D173, "Gvg"),Berekening!B158,IF(EXACT(Aanbod!D173, "Gvg-A"),Berekening!B158,IF(EXACT(Aanbod!D173, "Gvg-B"),Berekening!B158,0))))," ")</f>
        <v xml:space="preserve"> </v>
      </c>
      <c r="Z158" s="31" t="str">
        <f>IF(Aanbod!D173&gt;"",IF(EXACT(Aanbod!D173, "pB"),Aanbod!E173,IF(EXACT(Aanbod!D173, "Gvg"),Aanbod!E173,IF(EXACT(Aanbod!D173, "Gvg-A"),Aanbod!E173,IF(EXACT(Aanbod!D173, "Gvg-B"),Aanbod!E173,0))))," ")</f>
        <v xml:space="preserve"> </v>
      </c>
      <c r="AA158" s="31" t="str">
        <f>IF(Aanbod!D173&gt;"",IF($Y$203&gt;0,$X$1/$Y$203*Y158,0)," ")</f>
        <v xml:space="preserve"> </v>
      </c>
      <c r="AB158" s="29" t="str">
        <f>IF(Aanbod!D173&gt;"",IF(Z158&gt;0,AA158/Z158," ")," ")</f>
        <v xml:space="preserve"> </v>
      </c>
      <c r="AC158" s="32"/>
      <c r="AD158" s="26" t="str">
        <f>IF(Aanbod!D173&gt;"",ROW(AE158)-1," ")</f>
        <v xml:space="preserve"> </v>
      </c>
      <c r="AE158" t="str">
        <f>IF(Aanbod!D173&gt;"",Aanbod!D173," ")</f>
        <v xml:space="preserve"> </v>
      </c>
      <c r="AF158" s="9" t="str">
        <f>IF(Aanbod!D173&gt;"",Aanbod!E173," ")</f>
        <v xml:space="preserve"> </v>
      </c>
      <c r="AG158" t="str">
        <f>IF(Aanbod!D173&gt;"",Aanbod!F173," ")</f>
        <v xml:space="preserve"> </v>
      </c>
      <c r="AH158" s="33" t="str">
        <f>IF(Aanbod!D173&gt;"",Berekening!B158," ")</f>
        <v xml:space="preserve"> </v>
      </c>
      <c r="AI158" s="34" t="str">
        <f>IF(Aanbod!D173&gt;"",Berekening!H158+Berekening!N158+Berekening!T158+Berekening!AA158," ")</f>
        <v xml:space="preserve"> </v>
      </c>
      <c r="AJ158" s="35" t="str">
        <f>IF(Aanbod!D173&gt;"",IF((AI158-AF158)&gt;0,0,(AI158-AF158))," ")</f>
        <v xml:space="preserve"> </v>
      </c>
      <c r="AK158" s="35" t="str">
        <f>IF(Aanbod!D173&gt;"",IF((AI158-AF158)&gt;0,(AI158-AF158),0)," ")</f>
        <v xml:space="preserve"> </v>
      </c>
      <c r="AL158" s="35" t="str">
        <f>IF(Aanbod!D173&gt;"",IF(AK158&gt;0,Berekening!H158/AI158*AK158,0)," ")</f>
        <v xml:space="preserve"> </v>
      </c>
      <c r="AM158" s="35" t="str">
        <f>IF(Aanbod!D173&gt;"",IF(AK158&gt;0,Berekening!N158/AI158*AK158,0)," ")</f>
        <v xml:space="preserve"> </v>
      </c>
      <c r="AN158" s="35" t="str">
        <f>IF(Aanbod!D173&gt;"",IF(AK158&gt;0,Berekening!T158/AI158*AK158,0)," ")</f>
        <v xml:space="preserve"> </v>
      </c>
      <c r="AO158" s="33" t="str">
        <f>IF(Aanbod!D173&gt;"",IF(AK158&gt;0,Berekening!AA158/AI158*AK158,0)," ")</f>
        <v xml:space="preserve"> </v>
      </c>
      <c r="AX158" s="36"/>
      <c r="AY158" s="5"/>
      <c r="AZ158" s="5" t="str">
        <f>IF(Aanbod!D173&gt;"",IF(EXACT(AK158,0),IF(EXACT(Aanbod!D173, "pA"),Berekening!B158,IF(EXACT(Aanbod!D173, "Gvg-A"),Berekening!B158,IF(EXACT(Aanbod!D173, "Gvg"),Berekening!B158,0))),0)," ")</f>
        <v xml:space="preserve"> </v>
      </c>
      <c r="BA158" s="5" t="str">
        <f>IF(Aanbod!D173&gt;"",IF(EXACT(AK158,0),IF(EXACT(Aanbod!D173, "pA"),Aanbod!E173,IF(EXACT(Aanbod!D173, "Gvg-A"),Aanbod!E173,IF(EXACT(Aanbod!D173, "Gvg"),Aanbod!E173,0))),0)," ")</f>
        <v xml:space="preserve"> </v>
      </c>
      <c r="BB158" s="5" t="str">
        <f>IF(Aanbod!D173&gt;"",IF($AZ$203&gt;0,$AY$1/$AZ$203*AZ158,0)," ")</f>
        <v xml:space="preserve"> </v>
      </c>
      <c r="BC158" s="29" t="str">
        <f>IF(Aanbod!D173&gt;"",IF(BA158&gt;0,BB158/BA158," ")," ")</f>
        <v xml:space="preserve"> </v>
      </c>
      <c r="BD158" s="5"/>
      <c r="BE158" s="5"/>
      <c r="BF158" s="5" t="str">
        <f>IF(Aanbod!D173&gt;"",IF(EXACT(AK158,0),IF(EXACT(Aanbod!D173, "pB"),Berekening!B158,IF(EXACT(Aanbod!D173, "Gvg-B"),Berekening!B158,IF(EXACT(Aanbod!D173, "Gvg"),Berekening!B158,0))),0)," ")</f>
        <v xml:space="preserve"> </v>
      </c>
      <c r="BG158" s="5" t="str">
        <f>IF(Aanbod!D173&gt;"",IF(EXACT(AK158,0),IF(EXACT(Aanbod!D173, "pB"),Aanbod!E173,IF(EXACT(Aanbod!D173, "Gvg-B"),Aanbod!E173,IF(EXACT(Aanbod!D173, "Gvg"),Aanbod!E173,0))),0)," ")</f>
        <v xml:space="preserve"> </v>
      </c>
      <c r="BH158" s="9" t="str">
        <f>IF(Aanbod!D173&gt;"",IF($BF$203&gt;0,$BE$1/$BF$203*BF158,0)," ")</f>
        <v xml:space="preserve"> </v>
      </c>
      <c r="BI158" s="10" t="str">
        <f>IF(Aanbod!D173&gt;"",IF(BG158&gt;0,BH158/BG158," ")," ")</f>
        <v xml:space="preserve"> </v>
      </c>
      <c r="BJ158" s="26"/>
      <c r="BK158" s="30"/>
      <c r="BL158" s="31" t="str">
        <f>IF(Aanbod!D173&gt;"",IF(EXACT(AK158,0),IF(EXACT(Aanbod!D173, "pA"),Berekening!B158,IF(EXACT(Aanbod!D173, "Gvg"),Berekening!B158,IF(EXACT(Aanbod!D173, "Gvg-A"),Berekening!B158,IF(EXACT(Aanbod!D173, "Gvg-B"),Berekening!B158,0)))),0)," ")</f>
        <v xml:space="preserve"> </v>
      </c>
      <c r="BM158" s="31" t="str">
        <f>IF(Aanbod!D173&gt;"",IF(EXACT(AK158,0),IF(EXACT(Aanbod!D173, "pA"),Aanbod!E173,IF(EXACT(Aanbod!D173, "Gvg"),Aanbod!E173,IF(EXACT(Aanbod!D173, "Gvg-A"),Aanbod!E173,IF(EXACT(Aanbod!D173, "Gvg-B"),Aanbod!E173,0)))),0)," ")</f>
        <v xml:space="preserve"> </v>
      </c>
      <c r="BN158" s="31" t="str">
        <f>IF(Aanbod!D173&gt;"",IF($BL$203&gt;0,$BK$1/$BL$203*BL158,0)," ")</f>
        <v xml:space="preserve"> </v>
      </c>
      <c r="BO158" s="29" t="str">
        <f>IF(Aanbod!D173&gt;"",IF(BM158&gt;0,BN158/BM158," ")," ")</f>
        <v xml:space="preserve"> </v>
      </c>
      <c r="BQ158" s="26"/>
      <c r="BR158" s="30"/>
      <c r="BS158" s="31" t="str">
        <f>IF(Aanbod!D173&gt;"",IF(EXACT(AK158,0),IF(EXACT(Aanbod!D173, "pB"),Berekening!B158,IF(EXACT(Aanbod!D173, "Gvg"),Berekening!B158,IF(EXACT(Aanbod!D173, "Gvg-A"),Berekening!B158,IF(EXACT(Aanbod!D173, "Gvg-B"),Berekening!B158,0)))),0)," ")</f>
        <v xml:space="preserve"> </v>
      </c>
      <c r="BT158" s="31" t="str">
        <f>IF(Aanbod!D173&gt;"",IF(EXACT(AK158,0),IF(EXACT(Aanbod!D173, "pB"),Aanbod!E173,IF(EXACT(Aanbod!D173, "Gvg"),Aanbod!E173,IF(EXACT(Aanbod!D173, "Gvg-A"),Aanbod!E173,IF(EXACT(Aanbod!D173, "Gvg-B"),Aanbod!E173,0)))),0)," ")</f>
        <v xml:space="preserve"> </v>
      </c>
      <c r="BU158" s="31" t="str">
        <f>IF(Aanbod!D173&gt;"",IF($BS$203&gt;0,$BR$1/$BS$203*BS158,0)," ")</f>
        <v xml:space="preserve"> </v>
      </c>
      <c r="BV158" s="29" t="str">
        <f>IF(Aanbod!D173&gt;"",IF(BT158&gt;0,BU158/BT158," ")," ")</f>
        <v xml:space="preserve"> </v>
      </c>
      <c r="BX158" s="34" t="str">
        <f>IF(Aanbod!D173&gt;"",AI158-AK158+BB158+BH158+BN158+BU158," ")</f>
        <v xml:space="preserve"> </v>
      </c>
      <c r="BY158" s="35" t="str">
        <f>IF(Aanbod!D173&gt;"",IF((BX158-AF158)&gt;0,0,(BX158-AF158))," ")</f>
        <v xml:space="preserve"> </v>
      </c>
      <c r="BZ158" s="35" t="str">
        <f>IF(Aanbod!D173&gt;"",IF((BX158-AF158)&gt;0,(BX158-AF158),0)," ")</f>
        <v xml:space="preserve"> </v>
      </c>
      <c r="CA158" s="35" t="str">
        <f>IF(Aanbod!D173&gt;"",IF(BZ158&gt;0,(Berekening!H158+BB158)/BX158*BZ158,0)," ")</f>
        <v xml:space="preserve"> </v>
      </c>
      <c r="CB158" s="35" t="str">
        <f>IF(Aanbod!D173&gt;"",IF(BZ158&gt;0,(Berekening!N158+BH158)/BX158*BZ158,0)," ")</f>
        <v xml:space="preserve"> </v>
      </c>
      <c r="CC158" s="35" t="str">
        <f>IF(Aanbod!D173&gt;"",IF(BZ158&gt;0,(Berekening!T158+BN158)/BX158*BZ158,0)," ")</f>
        <v xml:space="preserve"> </v>
      </c>
      <c r="CD158" s="33" t="str">
        <f>IF(Aanbod!D173&gt;"",IF(BZ158&gt;0,Berekening!AA158/BX158*BZ158,0)," ")</f>
        <v xml:space="preserve"> </v>
      </c>
      <c r="CE158" s="35"/>
      <c r="CM158" s="36"/>
      <c r="CN158" s="5"/>
      <c r="CO158" s="5" t="str">
        <f>IF(Aanbod!D173&gt;"",IF(EXACT(BZ158,0),IF(EXACT(AK158,0),IF(EXACT(AE158, "pA"),AH158,IF(EXACT(AE158, "Gvg-A"),AH158,IF(EXACT(AE158, "Gvg"),AH158,0))),0),0)," ")</f>
        <v xml:space="preserve"> </v>
      </c>
      <c r="CP158" s="5" t="str">
        <f>IF(Aanbod!D173&gt;"",IF(EXACT(BZ158,0),IF(EXACT(AK158,0),IF(EXACT(AE158, "pA"),AF158,IF(EXACT(AE158, "Gvg-A"),AF158,IF(EXACT(AE158, "Gvg"),AF158,0))),0),0)," ")</f>
        <v xml:space="preserve"> </v>
      </c>
      <c r="CQ158" s="5" t="str">
        <f>IF(Aanbod!D173&gt;"",IF($CO$203&gt;0,$CN$1/$CO$203*CO158,0)," ")</f>
        <v xml:space="preserve"> </v>
      </c>
      <c r="CR158" s="29" t="str">
        <f>IF(Aanbod!D173&gt;"",IF(CP158&gt;0,CQ158/CP158," ")," ")</f>
        <v xml:space="preserve"> </v>
      </c>
      <c r="CS158" s="5"/>
      <c r="CT158" s="5"/>
      <c r="CU158" s="5" t="str">
        <f>IF(Aanbod!D173&gt;"",IF(EXACT(BZ158,0),IF(EXACT(AK158,0),IF(EXACT(AE158, "pB"),AH158,IF(EXACT(AE158, "Gvg-B"),AH158,IF(EXACT(AE158, "Gvg"),AH158,0))),0),0)," ")</f>
        <v xml:space="preserve"> </v>
      </c>
      <c r="CV158" s="5" t="str">
        <f>IF(Aanbod!D173&gt;"",IF(EXACT(BZ158,0),IF(EXACT(AK158,0),IF(EXACT(AE158, "pB"),AF158,IF(EXACT(AE158, "Gvg-B"),AF158,IF(EXACT(AE158, "Gvg"),AF158,0))),0),0)," ")</f>
        <v xml:space="preserve"> </v>
      </c>
      <c r="CW158" s="9" t="str">
        <f>IF(Aanbod!D173&gt;"",IF($CU$203&gt;0,$CT$1/$CU$203*CU158,0)," ")</f>
        <v xml:space="preserve"> </v>
      </c>
      <c r="CX158" s="10" t="str">
        <f>IF(Aanbod!D173&gt;"",IF(CV158&gt;0,CW158/CV158," ")," ")</f>
        <v xml:space="preserve"> </v>
      </c>
      <c r="CY158" s="26"/>
      <c r="CZ158" s="30"/>
      <c r="DA158" s="31" t="str">
        <f>IF(Aanbod!D173&gt;"",IF(EXACT(BZ158,0),IF(EXACT(AK158,0),IF(EXACT(AE158, "pA"),AH158,IF(EXACT(AE158, "Gvg"),AH158,IF(EXACT(AE158, "Gvg-A"),AH158,IF(EXACT(AE158, "Gvg-B"),AH158,0)))),0),0)," ")</f>
        <v xml:space="preserve"> </v>
      </c>
      <c r="DB158" s="31" t="str">
        <f>IF(Aanbod!D173&gt;"",IF(EXACT(BZ158,0),IF(EXACT(AK158,0),IF(EXACT(AE158, "pA"),AF158,IF(EXACT(AE158, "Gvg"),AF158,IF(EXACT(AE158, "Gvg-A"),AF158,IF(EXACT(AE158, "Gvg-B"),AF158,0)))),0),0)," ")</f>
        <v xml:space="preserve"> </v>
      </c>
      <c r="DC158" s="31" t="str">
        <f>IF(Aanbod!D173&gt;"",IF($DA$203&gt;0,$CZ$1/$DA$203*DA158,0)," ")</f>
        <v xml:space="preserve"> </v>
      </c>
      <c r="DD158" s="29" t="str">
        <f>IF(Aanbod!D173&gt;"",IF(DB158&gt;0,DC158/DB158," ")," ")</f>
        <v xml:space="preserve"> </v>
      </c>
      <c r="DF158" s="26"/>
      <c r="DG158" s="30"/>
      <c r="DH158" s="31" t="str">
        <f>IF(Aanbod!D173&gt;"",IF(EXACT(BZ158,0),IF(EXACT(AK158,0),IF(EXACT(AE158, "pB"),AH158,IF(EXACT(AE158, "Gvg"),AH158,IF(EXACT(AE158, "Gvg-A"),AH158,IF(EXACT(AE158, "Gvg-B"),AH158,0)))),0),0)," ")</f>
        <v xml:space="preserve"> </v>
      </c>
      <c r="DI158" s="31" t="str">
        <f>IF(Aanbod!D173&gt;"",IF(EXACT(BZ158,0),IF(EXACT(AK158,0),IF(EXACT(AE158, "pB"),AF158,IF(EXACT(AE158, "Gvg"),AF158,IF(EXACT(AE158, "Gvg-A"),AF158,IF(EXACT(AE158, "Gvg-B"),AF158,0)))),0),0)," ")</f>
        <v xml:space="preserve"> </v>
      </c>
      <c r="DJ158" s="31" t="str">
        <f>IF(Aanbod!D173&gt;"",IF($DH$203&gt;0,$DG$1/$DH$203*DH158,0)," ")</f>
        <v xml:space="preserve"> </v>
      </c>
      <c r="DK158" s="29" t="str">
        <f>IF(Aanbod!D173&gt;"",IF(DI158&gt;0,DJ158/DI158," ")," ")</f>
        <v xml:space="preserve"> </v>
      </c>
      <c r="DM158" s="37" t="str">
        <f>IF(Aanbod!D173&gt;"",BX158-BZ158+CQ158+CW158+DC158+DJ158," ")</f>
        <v xml:space="preserve"> </v>
      </c>
      <c r="DN158" s="35" t="str">
        <f>IF(Aanbod!D173&gt;"",IF((DM158-AF158)&gt;0,(DM158-AF158),0)," ")</f>
        <v xml:space="preserve"> </v>
      </c>
      <c r="DO158" s="35" t="str">
        <f>IF(Aanbod!D173&gt;"",IF(DN158&gt;0,(Berekening!H158+BB158+CQ158)/DM158*DN158,0)," ")</f>
        <v xml:space="preserve"> </v>
      </c>
      <c r="DP158" s="35" t="str">
        <f>IF(Aanbod!D173&gt;"",IF(DN158&gt;0,(Berekening!N158+BH158+CW158)/DM158*DN158,0)," ")</f>
        <v xml:space="preserve"> </v>
      </c>
      <c r="DQ158" s="35" t="str">
        <f>IF(Aanbod!D173&gt;"",IF(DN158&gt;0,(Berekening!T158+BN158+DC158)/DM158*DN158,0)," ")</f>
        <v xml:space="preserve"> </v>
      </c>
      <c r="DR158" s="33" t="str">
        <f>IF(Aanbod!D173&gt;"",IF(DN158&gt;0,(Berekening!AA158+BU158+DJ158)/DM158*DN158,0)," ")</f>
        <v xml:space="preserve"> </v>
      </c>
      <c r="DS158" s="35"/>
      <c r="DT158" s="38" t="str">
        <f>IF(Aanbod!D173&gt;"",ROUND((DM158-DN158),2)," ")</f>
        <v xml:space="preserve"> </v>
      </c>
      <c r="DU158" s="38" t="str">
        <f>IF(Aanbod!D173&gt;"",IF(DT158=C158,0.01,DT158),"")</f>
        <v/>
      </c>
      <c r="DV158" s="39" t="str">
        <f>IF(Aanbod!D173&gt;"",RANK(DU158,$DU$2:$DU$201) + COUNTIF($DU$2:DU158,DU158) -1," ")</f>
        <v xml:space="preserve"> </v>
      </c>
      <c r="DW158" s="35" t="str">
        <f>IF(Aanbod!D173&gt;"",IF($DV$203&lt;0,IF(DV158&lt;=ABS($DV$203),0.01,0),IF(DV158&lt;=ABS($DV$203),-0.01,0))," ")</f>
        <v xml:space="preserve"> </v>
      </c>
      <c r="DX158" s="35"/>
      <c r="DY158" s="28" t="str">
        <f>IF(Aanbod!D173&gt;"",DT158+DW158," ")</f>
        <v xml:space="preserve"> </v>
      </c>
    </row>
    <row r="159" spans="1:129" x14ac:dyDescent="0.25">
      <c r="A159" s="26" t="str">
        <f>Aanbod!A174</f>
        <v/>
      </c>
      <c r="B159" s="27" t="str">
        <f>IF(Aanbod!D174&gt;"",IF(EXACT(Aanbod!F174, "Preferent"),Aanbod!E174*2,IF(EXACT(Aanbod!F174, "Concurrent"),Aanbod!E174,0))," ")</f>
        <v xml:space="preserve"> </v>
      </c>
      <c r="C159" s="28" t="str">
        <f>IF(Aanbod!E174&gt;0,Aanbod!E174," ")</f>
        <v xml:space="preserve"> </v>
      </c>
      <c r="D159" s="5"/>
      <c r="E159" s="5"/>
      <c r="F159" s="5" t="str">
        <f>IF(Aanbod!D174&gt;"",IF(EXACT(Aanbod!D174, "pA"),Berekening!B159,IF(EXACT(Aanbod!D174, "Gvg-A"),Berekening!B159,IF(EXACT(Aanbod!D174, "Gvg"),Berekening!B159,0)))," ")</f>
        <v xml:space="preserve"> </v>
      </c>
      <c r="G159" s="5" t="str">
        <f>IF(Aanbod!D174&gt;"",IF(EXACT(Aanbod!D174, "pA"),Aanbod!E174,IF(EXACT(Aanbod!D174, "Gvg-A"),Aanbod!E174,IF(EXACT(Aanbod!D174, "Gvg"),Aanbod!E174,0)))," ")</f>
        <v xml:space="preserve"> </v>
      </c>
      <c r="H159" s="5" t="str">
        <f>IF(Aanbod!D174&gt;"",IF($F$203&gt;0,$E$1/$F$203*F159,0)," ")</f>
        <v xml:space="preserve"> </v>
      </c>
      <c r="I159" s="29" t="str">
        <f>IF(Aanbod!D174&gt;"",IF(G159&gt;0,H159/G159," ")," ")</f>
        <v xml:space="preserve"> </v>
      </c>
      <c r="J159" s="5"/>
      <c r="K159" s="5"/>
      <c r="L159" s="5" t="str">
        <f>IF(Aanbod!D174&gt;"",IF(EXACT(Aanbod!D174, "pB"),Berekening!B159,IF(EXACT(Aanbod!D174, "Gvg-B"),Berekening!B159,IF(EXACT(Aanbod!D174, "Gvg"),Berekening!B159,0)))," ")</f>
        <v xml:space="preserve"> </v>
      </c>
      <c r="M159" s="5" t="str">
        <f>IF(Aanbod!D174&gt;"",IF(EXACT(Aanbod!D174, "pB"),Aanbod!E174,IF(EXACT(Aanbod!D174, "Gvg-B"),Aanbod!E174,IF(EXACT(Aanbod!D174, "Gvg"),Aanbod!E174,0)))," ")</f>
        <v xml:space="preserve"> </v>
      </c>
      <c r="N159" s="9" t="str">
        <f>IF(Aanbod!D174&gt;"",IF($L$203&gt;0,$K$1/$L$203*L159,0)," ")</f>
        <v xml:space="preserve"> </v>
      </c>
      <c r="O159" s="10" t="str">
        <f>IF(Aanbod!D174&gt;"",IF(M159&gt;0,N159/M159," ")," ")</f>
        <v xml:space="preserve"> </v>
      </c>
      <c r="P159" s="26"/>
      <c r="Q159" s="30"/>
      <c r="R159" s="31" t="str">
        <f>IF(Aanbod!D174&gt;"",IF(EXACT(Aanbod!D174, "pA"),Berekening!B159,IF(EXACT(Aanbod!D174, "Gvg"),Berekening!B159,IF(EXACT(Aanbod!D174, "Gvg-A"),Berekening!B159,IF(EXACT(Aanbod!D174, "Gvg-B"),Berekening!B159,0))))," ")</f>
        <v xml:space="preserve"> </v>
      </c>
      <c r="S159" s="31" t="str">
        <f>IF(Aanbod!D174&gt;"",IF(EXACT(Aanbod!D174, "pA"),Aanbod!E174,IF(EXACT(Aanbod!D174, "Gvg"),Aanbod!E174,IF(EXACT(Aanbod!D174, "Gvg-A"),Aanbod!E174,IF(EXACT(Aanbod!D174, "Gvg-B"),Aanbod!E174,0))))," ")</f>
        <v xml:space="preserve"> </v>
      </c>
      <c r="T159" s="31" t="str">
        <f>IF(Aanbod!D174&gt;"",IF($R$203&gt;0,$Q$1/$R$203*R159,0)," ")</f>
        <v xml:space="preserve"> </v>
      </c>
      <c r="U159" s="29" t="str">
        <f>IF(Aanbod!D174&gt;"",IF(S159&gt;0,T159/S159," ")," ")</f>
        <v xml:space="preserve"> </v>
      </c>
      <c r="W159" s="26"/>
      <c r="X159" s="30"/>
      <c r="Y159" s="31" t="str">
        <f>IF(Aanbod!D174&gt;"",IF(EXACT(Aanbod!D174, "pB"),Berekening!B159,IF(EXACT(Aanbod!D174, "Gvg"),Berekening!B159,IF(EXACT(Aanbod!D174, "Gvg-A"),Berekening!B159,IF(EXACT(Aanbod!D174, "Gvg-B"),Berekening!B159,0))))," ")</f>
        <v xml:space="preserve"> </v>
      </c>
      <c r="Z159" s="31" t="str">
        <f>IF(Aanbod!D174&gt;"",IF(EXACT(Aanbod!D174, "pB"),Aanbod!E174,IF(EXACT(Aanbod!D174, "Gvg"),Aanbod!E174,IF(EXACT(Aanbod!D174, "Gvg-A"),Aanbod!E174,IF(EXACT(Aanbod!D174, "Gvg-B"),Aanbod!E174,0))))," ")</f>
        <v xml:space="preserve"> </v>
      </c>
      <c r="AA159" s="31" t="str">
        <f>IF(Aanbod!D174&gt;"",IF($Y$203&gt;0,$X$1/$Y$203*Y159,0)," ")</f>
        <v xml:space="preserve"> </v>
      </c>
      <c r="AB159" s="29" t="str">
        <f>IF(Aanbod!D174&gt;"",IF(Z159&gt;0,AA159/Z159," ")," ")</f>
        <v xml:space="preserve"> </v>
      </c>
      <c r="AC159" s="32"/>
      <c r="AD159" s="26" t="str">
        <f>IF(Aanbod!D174&gt;"",ROW(AE159)-1," ")</f>
        <v xml:space="preserve"> </v>
      </c>
      <c r="AE159" t="str">
        <f>IF(Aanbod!D174&gt;"",Aanbod!D174," ")</f>
        <v xml:space="preserve"> </v>
      </c>
      <c r="AF159" s="9" t="str">
        <f>IF(Aanbod!D174&gt;"",Aanbod!E174," ")</f>
        <v xml:space="preserve"> </v>
      </c>
      <c r="AG159" t="str">
        <f>IF(Aanbod!D174&gt;"",Aanbod!F174," ")</f>
        <v xml:space="preserve"> </v>
      </c>
      <c r="AH159" s="33" t="str">
        <f>IF(Aanbod!D174&gt;"",Berekening!B159," ")</f>
        <v xml:space="preserve"> </v>
      </c>
      <c r="AI159" s="34" t="str">
        <f>IF(Aanbod!D174&gt;"",Berekening!H159+Berekening!N159+Berekening!T159+Berekening!AA159," ")</f>
        <v xml:space="preserve"> </v>
      </c>
      <c r="AJ159" s="35" t="str">
        <f>IF(Aanbod!D174&gt;"",IF((AI159-AF159)&gt;0,0,(AI159-AF159))," ")</f>
        <v xml:space="preserve"> </v>
      </c>
      <c r="AK159" s="35" t="str">
        <f>IF(Aanbod!D174&gt;"",IF((AI159-AF159)&gt;0,(AI159-AF159),0)," ")</f>
        <v xml:space="preserve"> </v>
      </c>
      <c r="AL159" s="35" t="str">
        <f>IF(Aanbod!D174&gt;"",IF(AK159&gt;0,Berekening!H159/AI159*AK159,0)," ")</f>
        <v xml:space="preserve"> </v>
      </c>
      <c r="AM159" s="35" t="str">
        <f>IF(Aanbod!D174&gt;"",IF(AK159&gt;0,Berekening!N159/AI159*AK159,0)," ")</f>
        <v xml:space="preserve"> </v>
      </c>
      <c r="AN159" s="35" t="str">
        <f>IF(Aanbod!D174&gt;"",IF(AK159&gt;0,Berekening!T159/AI159*AK159,0)," ")</f>
        <v xml:space="preserve"> </v>
      </c>
      <c r="AO159" s="33" t="str">
        <f>IF(Aanbod!D174&gt;"",IF(AK159&gt;0,Berekening!AA159/AI159*AK159,0)," ")</f>
        <v xml:space="preserve"> </v>
      </c>
      <c r="AX159" s="36"/>
      <c r="AY159" s="5"/>
      <c r="AZ159" s="5" t="str">
        <f>IF(Aanbod!D174&gt;"",IF(EXACT(AK159,0),IF(EXACT(Aanbod!D174, "pA"),Berekening!B159,IF(EXACT(Aanbod!D174, "Gvg-A"),Berekening!B159,IF(EXACT(Aanbod!D174, "Gvg"),Berekening!B159,0))),0)," ")</f>
        <v xml:space="preserve"> </v>
      </c>
      <c r="BA159" s="5" t="str">
        <f>IF(Aanbod!D174&gt;"",IF(EXACT(AK159,0),IF(EXACT(Aanbod!D174, "pA"),Aanbod!E174,IF(EXACT(Aanbod!D174, "Gvg-A"),Aanbod!E174,IF(EXACT(Aanbod!D174, "Gvg"),Aanbod!E174,0))),0)," ")</f>
        <v xml:space="preserve"> </v>
      </c>
      <c r="BB159" s="5" t="str">
        <f>IF(Aanbod!D174&gt;"",IF($AZ$203&gt;0,$AY$1/$AZ$203*AZ159,0)," ")</f>
        <v xml:space="preserve"> </v>
      </c>
      <c r="BC159" s="29" t="str">
        <f>IF(Aanbod!D174&gt;"",IF(BA159&gt;0,BB159/BA159," ")," ")</f>
        <v xml:space="preserve"> </v>
      </c>
      <c r="BD159" s="5"/>
      <c r="BE159" s="5"/>
      <c r="BF159" s="5" t="str">
        <f>IF(Aanbod!D174&gt;"",IF(EXACT(AK159,0),IF(EXACT(Aanbod!D174, "pB"),Berekening!B159,IF(EXACT(Aanbod!D174, "Gvg-B"),Berekening!B159,IF(EXACT(Aanbod!D174, "Gvg"),Berekening!B159,0))),0)," ")</f>
        <v xml:space="preserve"> </v>
      </c>
      <c r="BG159" s="5" t="str">
        <f>IF(Aanbod!D174&gt;"",IF(EXACT(AK159,0),IF(EXACT(Aanbod!D174, "pB"),Aanbod!E174,IF(EXACT(Aanbod!D174, "Gvg-B"),Aanbod!E174,IF(EXACT(Aanbod!D174, "Gvg"),Aanbod!E174,0))),0)," ")</f>
        <v xml:space="preserve"> </v>
      </c>
      <c r="BH159" s="9" t="str">
        <f>IF(Aanbod!D174&gt;"",IF($BF$203&gt;0,$BE$1/$BF$203*BF159,0)," ")</f>
        <v xml:space="preserve"> </v>
      </c>
      <c r="BI159" s="10" t="str">
        <f>IF(Aanbod!D174&gt;"",IF(BG159&gt;0,BH159/BG159," ")," ")</f>
        <v xml:space="preserve"> </v>
      </c>
      <c r="BJ159" s="26"/>
      <c r="BK159" s="30"/>
      <c r="BL159" s="31" t="str">
        <f>IF(Aanbod!D174&gt;"",IF(EXACT(AK159,0),IF(EXACT(Aanbod!D174, "pA"),Berekening!B159,IF(EXACT(Aanbod!D174, "Gvg"),Berekening!B159,IF(EXACT(Aanbod!D174, "Gvg-A"),Berekening!B159,IF(EXACT(Aanbod!D174, "Gvg-B"),Berekening!B159,0)))),0)," ")</f>
        <v xml:space="preserve"> </v>
      </c>
      <c r="BM159" s="31" t="str">
        <f>IF(Aanbod!D174&gt;"",IF(EXACT(AK159,0),IF(EXACT(Aanbod!D174, "pA"),Aanbod!E174,IF(EXACT(Aanbod!D174, "Gvg"),Aanbod!E174,IF(EXACT(Aanbod!D174, "Gvg-A"),Aanbod!E174,IF(EXACT(Aanbod!D174, "Gvg-B"),Aanbod!E174,0)))),0)," ")</f>
        <v xml:space="preserve"> </v>
      </c>
      <c r="BN159" s="31" t="str">
        <f>IF(Aanbod!D174&gt;"",IF($BL$203&gt;0,$BK$1/$BL$203*BL159,0)," ")</f>
        <v xml:space="preserve"> </v>
      </c>
      <c r="BO159" s="29" t="str">
        <f>IF(Aanbod!D174&gt;"",IF(BM159&gt;0,BN159/BM159," ")," ")</f>
        <v xml:space="preserve"> </v>
      </c>
      <c r="BQ159" s="26"/>
      <c r="BR159" s="30"/>
      <c r="BS159" s="31" t="str">
        <f>IF(Aanbod!D174&gt;"",IF(EXACT(AK159,0),IF(EXACT(Aanbod!D174, "pB"),Berekening!B159,IF(EXACT(Aanbod!D174, "Gvg"),Berekening!B159,IF(EXACT(Aanbod!D174, "Gvg-A"),Berekening!B159,IF(EXACT(Aanbod!D174, "Gvg-B"),Berekening!B159,0)))),0)," ")</f>
        <v xml:space="preserve"> </v>
      </c>
      <c r="BT159" s="31" t="str">
        <f>IF(Aanbod!D174&gt;"",IF(EXACT(AK159,0),IF(EXACT(Aanbod!D174, "pB"),Aanbod!E174,IF(EXACT(Aanbod!D174, "Gvg"),Aanbod!E174,IF(EXACT(Aanbod!D174, "Gvg-A"),Aanbod!E174,IF(EXACT(Aanbod!D174, "Gvg-B"),Aanbod!E174,0)))),0)," ")</f>
        <v xml:space="preserve"> </v>
      </c>
      <c r="BU159" s="31" t="str">
        <f>IF(Aanbod!D174&gt;"",IF($BS$203&gt;0,$BR$1/$BS$203*BS159,0)," ")</f>
        <v xml:space="preserve"> </v>
      </c>
      <c r="BV159" s="29" t="str">
        <f>IF(Aanbod!D174&gt;"",IF(BT159&gt;0,BU159/BT159," ")," ")</f>
        <v xml:space="preserve"> </v>
      </c>
      <c r="BX159" s="34" t="str">
        <f>IF(Aanbod!D174&gt;"",AI159-AK159+BB159+BH159+BN159+BU159," ")</f>
        <v xml:space="preserve"> </v>
      </c>
      <c r="BY159" s="35" t="str">
        <f>IF(Aanbod!D174&gt;"",IF((BX159-AF159)&gt;0,0,(BX159-AF159))," ")</f>
        <v xml:space="preserve"> </v>
      </c>
      <c r="BZ159" s="35" t="str">
        <f>IF(Aanbod!D174&gt;"",IF((BX159-AF159)&gt;0,(BX159-AF159),0)," ")</f>
        <v xml:space="preserve"> </v>
      </c>
      <c r="CA159" s="35" t="str">
        <f>IF(Aanbod!D174&gt;"",IF(BZ159&gt;0,(Berekening!H159+BB159)/BX159*BZ159,0)," ")</f>
        <v xml:space="preserve"> </v>
      </c>
      <c r="CB159" s="35" t="str">
        <f>IF(Aanbod!D174&gt;"",IF(BZ159&gt;0,(Berekening!N159+BH159)/BX159*BZ159,0)," ")</f>
        <v xml:space="preserve"> </v>
      </c>
      <c r="CC159" s="35" t="str">
        <f>IF(Aanbod!D174&gt;"",IF(BZ159&gt;0,(Berekening!T159+BN159)/BX159*BZ159,0)," ")</f>
        <v xml:space="preserve"> </v>
      </c>
      <c r="CD159" s="33" t="str">
        <f>IF(Aanbod!D174&gt;"",IF(BZ159&gt;0,Berekening!AA159/BX159*BZ159,0)," ")</f>
        <v xml:space="preserve"> </v>
      </c>
      <c r="CE159" s="35"/>
      <c r="CM159" s="36"/>
      <c r="CN159" s="5"/>
      <c r="CO159" s="5" t="str">
        <f>IF(Aanbod!D174&gt;"",IF(EXACT(BZ159,0),IF(EXACT(AK159,0),IF(EXACT(AE159, "pA"),AH159,IF(EXACT(AE159, "Gvg-A"),AH159,IF(EXACT(AE159, "Gvg"),AH159,0))),0),0)," ")</f>
        <v xml:space="preserve"> </v>
      </c>
      <c r="CP159" s="5" t="str">
        <f>IF(Aanbod!D174&gt;"",IF(EXACT(BZ159,0),IF(EXACT(AK159,0),IF(EXACT(AE159, "pA"),AF159,IF(EXACT(AE159, "Gvg-A"),AF159,IF(EXACT(AE159, "Gvg"),AF159,0))),0),0)," ")</f>
        <v xml:space="preserve"> </v>
      </c>
      <c r="CQ159" s="5" t="str">
        <f>IF(Aanbod!D174&gt;"",IF($CO$203&gt;0,$CN$1/$CO$203*CO159,0)," ")</f>
        <v xml:space="preserve"> </v>
      </c>
      <c r="CR159" s="29" t="str">
        <f>IF(Aanbod!D174&gt;"",IF(CP159&gt;0,CQ159/CP159," ")," ")</f>
        <v xml:space="preserve"> </v>
      </c>
      <c r="CS159" s="5"/>
      <c r="CT159" s="5"/>
      <c r="CU159" s="5" t="str">
        <f>IF(Aanbod!D174&gt;"",IF(EXACT(BZ159,0),IF(EXACT(AK159,0),IF(EXACT(AE159, "pB"),AH159,IF(EXACT(AE159, "Gvg-B"),AH159,IF(EXACT(AE159, "Gvg"),AH159,0))),0),0)," ")</f>
        <v xml:space="preserve"> </v>
      </c>
      <c r="CV159" s="5" t="str">
        <f>IF(Aanbod!D174&gt;"",IF(EXACT(BZ159,0),IF(EXACT(AK159,0),IF(EXACT(AE159, "pB"),AF159,IF(EXACT(AE159, "Gvg-B"),AF159,IF(EXACT(AE159, "Gvg"),AF159,0))),0),0)," ")</f>
        <v xml:space="preserve"> </v>
      </c>
      <c r="CW159" s="9" t="str">
        <f>IF(Aanbod!D174&gt;"",IF($CU$203&gt;0,$CT$1/$CU$203*CU159,0)," ")</f>
        <v xml:space="preserve"> </v>
      </c>
      <c r="CX159" s="10" t="str">
        <f>IF(Aanbod!D174&gt;"",IF(CV159&gt;0,CW159/CV159," ")," ")</f>
        <v xml:space="preserve"> </v>
      </c>
      <c r="CY159" s="26"/>
      <c r="CZ159" s="30"/>
      <c r="DA159" s="31" t="str">
        <f>IF(Aanbod!D174&gt;"",IF(EXACT(BZ159,0),IF(EXACT(AK159,0),IF(EXACT(AE159, "pA"),AH159,IF(EXACT(AE159, "Gvg"),AH159,IF(EXACT(AE159, "Gvg-A"),AH159,IF(EXACT(AE159, "Gvg-B"),AH159,0)))),0),0)," ")</f>
        <v xml:space="preserve"> </v>
      </c>
      <c r="DB159" s="31" t="str">
        <f>IF(Aanbod!D174&gt;"",IF(EXACT(BZ159,0),IF(EXACT(AK159,0),IF(EXACT(AE159, "pA"),AF159,IF(EXACT(AE159, "Gvg"),AF159,IF(EXACT(AE159, "Gvg-A"),AF159,IF(EXACT(AE159, "Gvg-B"),AF159,0)))),0),0)," ")</f>
        <v xml:space="preserve"> </v>
      </c>
      <c r="DC159" s="31" t="str">
        <f>IF(Aanbod!D174&gt;"",IF($DA$203&gt;0,$CZ$1/$DA$203*DA159,0)," ")</f>
        <v xml:space="preserve"> </v>
      </c>
      <c r="DD159" s="29" t="str">
        <f>IF(Aanbod!D174&gt;"",IF(DB159&gt;0,DC159/DB159," ")," ")</f>
        <v xml:space="preserve"> </v>
      </c>
      <c r="DF159" s="26"/>
      <c r="DG159" s="30"/>
      <c r="DH159" s="31" t="str">
        <f>IF(Aanbod!D174&gt;"",IF(EXACT(BZ159,0),IF(EXACT(AK159,0),IF(EXACT(AE159, "pB"),AH159,IF(EXACT(AE159, "Gvg"),AH159,IF(EXACT(AE159, "Gvg-A"),AH159,IF(EXACT(AE159, "Gvg-B"),AH159,0)))),0),0)," ")</f>
        <v xml:space="preserve"> </v>
      </c>
      <c r="DI159" s="31" t="str">
        <f>IF(Aanbod!D174&gt;"",IF(EXACT(BZ159,0),IF(EXACT(AK159,0),IF(EXACT(AE159, "pB"),AF159,IF(EXACT(AE159, "Gvg"),AF159,IF(EXACT(AE159, "Gvg-A"),AF159,IF(EXACT(AE159, "Gvg-B"),AF159,0)))),0),0)," ")</f>
        <v xml:space="preserve"> </v>
      </c>
      <c r="DJ159" s="31" t="str">
        <f>IF(Aanbod!D174&gt;"",IF($DH$203&gt;0,$DG$1/$DH$203*DH159,0)," ")</f>
        <v xml:space="preserve"> </v>
      </c>
      <c r="DK159" s="29" t="str">
        <f>IF(Aanbod!D174&gt;"",IF(DI159&gt;0,DJ159/DI159," ")," ")</f>
        <v xml:space="preserve"> </v>
      </c>
      <c r="DM159" s="37" t="str">
        <f>IF(Aanbod!D174&gt;"",BX159-BZ159+CQ159+CW159+DC159+DJ159," ")</f>
        <v xml:space="preserve"> </v>
      </c>
      <c r="DN159" s="35" t="str">
        <f>IF(Aanbod!D174&gt;"",IF((DM159-AF159)&gt;0,(DM159-AF159),0)," ")</f>
        <v xml:space="preserve"> </v>
      </c>
      <c r="DO159" s="35" t="str">
        <f>IF(Aanbod!D174&gt;"",IF(DN159&gt;0,(Berekening!H159+BB159+CQ159)/DM159*DN159,0)," ")</f>
        <v xml:space="preserve"> </v>
      </c>
      <c r="DP159" s="35" t="str">
        <f>IF(Aanbod!D174&gt;"",IF(DN159&gt;0,(Berekening!N159+BH159+CW159)/DM159*DN159,0)," ")</f>
        <v xml:space="preserve"> </v>
      </c>
      <c r="DQ159" s="35" t="str">
        <f>IF(Aanbod!D174&gt;"",IF(DN159&gt;0,(Berekening!T159+BN159+DC159)/DM159*DN159,0)," ")</f>
        <v xml:space="preserve"> </v>
      </c>
      <c r="DR159" s="33" t="str">
        <f>IF(Aanbod!D174&gt;"",IF(DN159&gt;0,(Berekening!AA159+BU159+DJ159)/DM159*DN159,0)," ")</f>
        <v xml:space="preserve"> </v>
      </c>
      <c r="DS159" s="35"/>
      <c r="DT159" s="38" t="str">
        <f>IF(Aanbod!D174&gt;"",ROUND((DM159-DN159),2)," ")</f>
        <v xml:space="preserve"> </v>
      </c>
      <c r="DU159" s="38" t="str">
        <f>IF(Aanbod!D174&gt;"",IF(DT159=C159,0.01,DT159),"")</f>
        <v/>
      </c>
      <c r="DV159" s="39" t="str">
        <f>IF(Aanbod!D174&gt;"",RANK(DU159,$DU$2:$DU$201) + COUNTIF($DU$2:DU159,DU159) -1," ")</f>
        <v xml:space="preserve"> </v>
      </c>
      <c r="DW159" s="35" t="str">
        <f>IF(Aanbod!D174&gt;"",IF($DV$203&lt;0,IF(DV159&lt;=ABS($DV$203),0.01,0),IF(DV159&lt;=ABS($DV$203),-0.01,0))," ")</f>
        <v xml:space="preserve"> </v>
      </c>
      <c r="DX159" s="35"/>
      <c r="DY159" s="28" t="str">
        <f>IF(Aanbod!D174&gt;"",DT159+DW159," ")</f>
        <v xml:space="preserve"> </v>
      </c>
    </row>
    <row r="160" spans="1:129" x14ac:dyDescent="0.25">
      <c r="A160" s="26" t="str">
        <f>Aanbod!A175</f>
        <v/>
      </c>
      <c r="B160" s="27" t="str">
        <f>IF(Aanbod!D175&gt;"",IF(EXACT(Aanbod!F175, "Preferent"),Aanbod!E175*2,IF(EXACT(Aanbod!F175, "Concurrent"),Aanbod!E175,0))," ")</f>
        <v xml:space="preserve"> </v>
      </c>
      <c r="C160" s="28" t="str">
        <f>IF(Aanbod!E175&gt;0,Aanbod!E175," ")</f>
        <v xml:space="preserve"> </v>
      </c>
      <c r="D160" s="5"/>
      <c r="E160" s="5"/>
      <c r="F160" s="5" t="str">
        <f>IF(Aanbod!D175&gt;"",IF(EXACT(Aanbod!D175, "pA"),Berekening!B160,IF(EXACT(Aanbod!D175, "Gvg-A"),Berekening!B160,IF(EXACT(Aanbod!D175, "Gvg"),Berekening!B160,0)))," ")</f>
        <v xml:space="preserve"> </v>
      </c>
      <c r="G160" s="5" t="str">
        <f>IF(Aanbod!D175&gt;"",IF(EXACT(Aanbod!D175, "pA"),Aanbod!E175,IF(EXACT(Aanbod!D175, "Gvg-A"),Aanbod!E175,IF(EXACT(Aanbod!D175, "Gvg"),Aanbod!E175,0)))," ")</f>
        <v xml:space="preserve"> </v>
      </c>
      <c r="H160" s="5" t="str">
        <f>IF(Aanbod!D175&gt;"",IF($F$203&gt;0,$E$1/$F$203*F160,0)," ")</f>
        <v xml:space="preserve"> </v>
      </c>
      <c r="I160" s="29" t="str">
        <f>IF(Aanbod!D175&gt;"",IF(G160&gt;0,H160/G160," ")," ")</f>
        <v xml:space="preserve"> </v>
      </c>
      <c r="J160" s="5"/>
      <c r="K160" s="5"/>
      <c r="L160" s="5" t="str">
        <f>IF(Aanbod!D175&gt;"",IF(EXACT(Aanbod!D175, "pB"),Berekening!B160,IF(EXACT(Aanbod!D175, "Gvg-B"),Berekening!B160,IF(EXACT(Aanbod!D175, "Gvg"),Berekening!B160,0)))," ")</f>
        <v xml:space="preserve"> </v>
      </c>
      <c r="M160" s="5" t="str">
        <f>IF(Aanbod!D175&gt;"",IF(EXACT(Aanbod!D175, "pB"),Aanbod!E175,IF(EXACT(Aanbod!D175, "Gvg-B"),Aanbod!E175,IF(EXACT(Aanbod!D175, "Gvg"),Aanbod!E175,0)))," ")</f>
        <v xml:space="preserve"> </v>
      </c>
      <c r="N160" s="9" t="str">
        <f>IF(Aanbod!D175&gt;"",IF($L$203&gt;0,$K$1/$L$203*L160,0)," ")</f>
        <v xml:space="preserve"> </v>
      </c>
      <c r="O160" s="10" t="str">
        <f>IF(Aanbod!D175&gt;"",IF(M160&gt;0,N160/M160," ")," ")</f>
        <v xml:space="preserve"> </v>
      </c>
      <c r="P160" s="26"/>
      <c r="Q160" s="30"/>
      <c r="R160" s="31" t="str">
        <f>IF(Aanbod!D175&gt;"",IF(EXACT(Aanbod!D175, "pA"),Berekening!B160,IF(EXACT(Aanbod!D175, "Gvg"),Berekening!B160,IF(EXACT(Aanbod!D175, "Gvg-A"),Berekening!B160,IF(EXACT(Aanbod!D175, "Gvg-B"),Berekening!B160,0))))," ")</f>
        <v xml:space="preserve"> </v>
      </c>
      <c r="S160" s="31" t="str">
        <f>IF(Aanbod!D175&gt;"",IF(EXACT(Aanbod!D175, "pA"),Aanbod!E175,IF(EXACT(Aanbod!D175, "Gvg"),Aanbod!E175,IF(EXACT(Aanbod!D175, "Gvg-A"),Aanbod!E175,IF(EXACT(Aanbod!D175, "Gvg-B"),Aanbod!E175,0))))," ")</f>
        <v xml:space="preserve"> </v>
      </c>
      <c r="T160" s="31" t="str">
        <f>IF(Aanbod!D175&gt;"",IF($R$203&gt;0,$Q$1/$R$203*R160,0)," ")</f>
        <v xml:space="preserve"> </v>
      </c>
      <c r="U160" s="29" t="str">
        <f>IF(Aanbod!D175&gt;"",IF(S160&gt;0,T160/S160," ")," ")</f>
        <v xml:space="preserve"> </v>
      </c>
      <c r="W160" s="26"/>
      <c r="X160" s="30"/>
      <c r="Y160" s="31" t="str">
        <f>IF(Aanbod!D175&gt;"",IF(EXACT(Aanbod!D175, "pB"),Berekening!B160,IF(EXACT(Aanbod!D175, "Gvg"),Berekening!B160,IF(EXACT(Aanbod!D175, "Gvg-A"),Berekening!B160,IF(EXACT(Aanbod!D175, "Gvg-B"),Berekening!B160,0))))," ")</f>
        <v xml:space="preserve"> </v>
      </c>
      <c r="Z160" s="31" t="str">
        <f>IF(Aanbod!D175&gt;"",IF(EXACT(Aanbod!D175, "pB"),Aanbod!E175,IF(EXACT(Aanbod!D175, "Gvg"),Aanbod!E175,IF(EXACT(Aanbod!D175, "Gvg-A"),Aanbod!E175,IF(EXACT(Aanbod!D175, "Gvg-B"),Aanbod!E175,0))))," ")</f>
        <v xml:space="preserve"> </v>
      </c>
      <c r="AA160" s="31" t="str">
        <f>IF(Aanbod!D175&gt;"",IF($Y$203&gt;0,$X$1/$Y$203*Y160,0)," ")</f>
        <v xml:space="preserve"> </v>
      </c>
      <c r="AB160" s="29" t="str">
        <f>IF(Aanbod!D175&gt;"",IF(Z160&gt;0,AA160/Z160," ")," ")</f>
        <v xml:space="preserve"> </v>
      </c>
      <c r="AC160" s="32"/>
      <c r="AD160" s="26" t="str">
        <f>IF(Aanbod!D175&gt;"",ROW(AE160)-1," ")</f>
        <v xml:space="preserve"> </v>
      </c>
      <c r="AE160" t="str">
        <f>IF(Aanbod!D175&gt;"",Aanbod!D175," ")</f>
        <v xml:space="preserve"> </v>
      </c>
      <c r="AF160" s="9" t="str">
        <f>IF(Aanbod!D175&gt;"",Aanbod!E175," ")</f>
        <v xml:space="preserve"> </v>
      </c>
      <c r="AG160" t="str">
        <f>IF(Aanbod!D175&gt;"",Aanbod!F175," ")</f>
        <v xml:space="preserve"> </v>
      </c>
      <c r="AH160" s="33" t="str">
        <f>IF(Aanbod!D175&gt;"",Berekening!B160," ")</f>
        <v xml:space="preserve"> </v>
      </c>
      <c r="AI160" s="34" t="str">
        <f>IF(Aanbod!D175&gt;"",Berekening!H160+Berekening!N160+Berekening!T160+Berekening!AA160," ")</f>
        <v xml:space="preserve"> </v>
      </c>
      <c r="AJ160" s="35" t="str">
        <f>IF(Aanbod!D175&gt;"",IF((AI160-AF160)&gt;0,0,(AI160-AF160))," ")</f>
        <v xml:space="preserve"> </v>
      </c>
      <c r="AK160" s="35" t="str">
        <f>IF(Aanbod!D175&gt;"",IF((AI160-AF160)&gt;0,(AI160-AF160),0)," ")</f>
        <v xml:space="preserve"> </v>
      </c>
      <c r="AL160" s="35" t="str">
        <f>IF(Aanbod!D175&gt;"",IF(AK160&gt;0,Berekening!H160/AI160*AK160,0)," ")</f>
        <v xml:space="preserve"> </v>
      </c>
      <c r="AM160" s="35" t="str">
        <f>IF(Aanbod!D175&gt;"",IF(AK160&gt;0,Berekening!N160/AI160*AK160,0)," ")</f>
        <v xml:space="preserve"> </v>
      </c>
      <c r="AN160" s="35" t="str">
        <f>IF(Aanbod!D175&gt;"",IF(AK160&gt;0,Berekening!T160/AI160*AK160,0)," ")</f>
        <v xml:space="preserve"> </v>
      </c>
      <c r="AO160" s="33" t="str">
        <f>IF(Aanbod!D175&gt;"",IF(AK160&gt;0,Berekening!AA160/AI160*AK160,0)," ")</f>
        <v xml:space="preserve"> </v>
      </c>
      <c r="AX160" s="36"/>
      <c r="AY160" s="5"/>
      <c r="AZ160" s="5" t="str">
        <f>IF(Aanbod!D175&gt;"",IF(EXACT(AK160,0),IF(EXACT(Aanbod!D175, "pA"),Berekening!B160,IF(EXACT(Aanbod!D175, "Gvg-A"),Berekening!B160,IF(EXACT(Aanbod!D175, "Gvg"),Berekening!B160,0))),0)," ")</f>
        <v xml:space="preserve"> </v>
      </c>
      <c r="BA160" s="5" t="str">
        <f>IF(Aanbod!D175&gt;"",IF(EXACT(AK160,0),IF(EXACT(Aanbod!D175, "pA"),Aanbod!E175,IF(EXACT(Aanbod!D175, "Gvg-A"),Aanbod!E175,IF(EXACT(Aanbod!D175, "Gvg"),Aanbod!E175,0))),0)," ")</f>
        <v xml:space="preserve"> </v>
      </c>
      <c r="BB160" s="5" t="str">
        <f>IF(Aanbod!D175&gt;"",IF($AZ$203&gt;0,$AY$1/$AZ$203*AZ160,0)," ")</f>
        <v xml:space="preserve"> </v>
      </c>
      <c r="BC160" s="29" t="str">
        <f>IF(Aanbod!D175&gt;"",IF(BA160&gt;0,BB160/BA160," ")," ")</f>
        <v xml:space="preserve"> </v>
      </c>
      <c r="BD160" s="5"/>
      <c r="BE160" s="5"/>
      <c r="BF160" s="5" t="str">
        <f>IF(Aanbod!D175&gt;"",IF(EXACT(AK160,0),IF(EXACT(Aanbod!D175, "pB"),Berekening!B160,IF(EXACT(Aanbod!D175, "Gvg-B"),Berekening!B160,IF(EXACT(Aanbod!D175, "Gvg"),Berekening!B160,0))),0)," ")</f>
        <v xml:space="preserve"> </v>
      </c>
      <c r="BG160" s="5" t="str">
        <f>IF(Aanbod!D175&gt;"",IF(EXACT(AK160,0),IF(EXACT(Aanbod!D175, "pB"),Aanbod!E175,IF(EXACT(Aanbod!D175, "Gvg-B"),Aanbod!E175,IF(EXACT(Aanbod!D175, "Gvg"),Aanbod!E175,0))),0)," ")</f>
        <v xml:space="preserve"> </v>
      </c>
      <c r="BH160" s="9" t="str">
        <f>IF(Aanbod!D175&gt;"",IF($BF$203&gt;0,$BE$1/$BF$203*BF160,0)," ")</f>
        <v xml:space="preserve"> </v>
      </c>
      <c r="BI160" s="10" t="str">
        <f>IF(Aanbod!D175&gt;"",IF(BG160&gt;0,BH160/BG160," ")," ")</f>
        <v xml:space="preserve"> </v>
      </c>
      <c r="BJ160" s="26"/>
      <c r="BK160" s="30"/>
      <c r="BL160" s="31" t="str">
        <f>IF(Aanbod!D175&gt;"",IF(EXACT(AK160,0),IF(EXACT(Aanbod!D175, "pA"),Berekening!B160,IF(EXACT(Aanbod!D175, "Gvg"),Berekening!B160,IF(EXACT(Aanbod!D175, "Gvg-A"),Berekening!B160,IF(EXACT(Aanbod!D175, "Gvg-B"),Berekening!B160,0)))),0)," ")</f>
        <v xml:space="preserve"> </v>
      </c>
      <c r="BM160" s="31" t="str">
        <f>IF(Aanbod!D175&gt;"",IF(EXACT(AK160,0),IF(EXACT(Aanbod!D175, "pA"),Aanbod!E175,IF(EXACT(Aanbod!D175, "Gvg"),Aanbod!E175,IF(EXACT(Aanbod!D175, "Gvg-A"),Aanbod!E175,IF(EXACT(Aanbod!D175, "Gvg-B"),Aanbod!E175,0)))),0)," ")</f>
        <v xml:space="preserve"> </v>
      </c>
      <c r="BN160" s="31" t="str">
        <f>IF(Aanbod!D175&gt;"",IF($BL$203&gt;0,$BK$1/$BL$203*BL160,0)," ")</f>
        <v xml:space="preserve"> </v>
      </c>
      <c r="BO160" s="29" t="str">
        <f>IF(Aanbod!D175&gt;"",IF(BM160&gt;0,BN160/BM160," ")," ")</f>
        <v xml:space="preserve"> </v>
      </c>
      <c r="BQ160" s="26"/>
      <c r="BR160" s="30"/>
      <c r="BS160" s="31" t="str">
        <f>IF(Aanbod!D175&gt;"",IF(EXACT(AK160,0),IF(EXACT(Aanbod!D175, "pB"),Berekening!B160,IF(EXACT(Aanbod!D175, "Gvg"),Berekening!B160,IF(EXACT(Aanbod!D175, "Gvg-A"),Berekening!B160,IF(EXACT(Aanbod!D175, "Gvg-B"),Berekening!B160,0)))),0)," ")</f>
        <v xml:space="preserve"> </v>
      </c>
      <c r="BT160" s="31" t="str">
        <f>IF(Aanbod!D175&gt;"",IF(EXACT(AK160,0),IF(EXACT(Aanbod!D175, "pB"),Aanbod!E175,IF(EXACT(Aanbod!D175, "Gvg"),Aanbod!E175,IF(EXACT(Aanbod!D175, "Gvg-A"),Aanbod!E175,IF(EXACT(Aanbod!D175, "Gvg-B"),Aanbod!E175,0)))),0)," ")</f>
        <v xml:space="preserve"> </v>
      </c>
      <c r="BU160" s="31" t="str">
        <f>IF(Aanbod!D175&gt;"",IF($BS$203&gt;0,$BR$1/$BS$203*BS160,0)," ")</f>
        <v xml:space="preserve"> </v>
      </c>
      <c r="BV160" s="29" t="str">
        <f>IF(Aanbod!D175&gt;"",IF(BT160&gt;0,BU160/BT160," ")," ")</f>
        <v xml:space="preserve"> </v>
      </c>
      <c r="BX160" s="34" t="str">
        <f>IF(Aanbod!D175&gt;"",AI160-AK160+BB160+BH160+BN160+BU160," ")</f>
        <v xml:space="preserve"> </v>
      </c>
      <c r="BY160" s="35" t="str">
        <f>IF(Aanbod!D175&gt;"",IF((BX160-AF160)&gt;0,0,(BX160-AF160))," ")</f>
        <v xml:space="preserve"> </v>
      </c>
      <c r="BZ160" s="35" t="str">
        <f>IF(Aanbod!D175&gt;"",IF((BX160-AF160)&gt;0,(BX160-AF160),0)," ")</f>
        <v xml:space="preserve"> </v>
      </c>
      <c r="CA160" s="35" t="str">
        <f>IF(Aanbod!D175&gt;"",IF(BZ160&gt;0,(Berekening!H160+BB160)/BX160*BZ160,0)," ")</f>
        <v xml:space="preserve"> </v>
      </c>
      <c r="CB160" s="35" t="str">
        <f>IF(Aanbod!D175&gt;"",IF(BZ160&gt;0,(Berekening!N160+BH160)/BX160*BZ160,0)," ")</f>
        <v xml:space="preserve"> </v>
      </c>
      <c r="CC160" s="35" t="str">
        <f>IF(Aanbod!D175&gt;"",IF(BZ160&gt;0,(Berekening!T160+BN160)/BX160*BZ160,0)," ")</f>
        <v xml:space="preserve"> </v>
      </c>
      <c r="CD160" s="33" t="str">
        <f>IF(Aanbod!D175&gt;"",IF(BZ160&gt;0,Berekening!AA160/BX160*BZ160,0)," ")</f>
        <v xml:space="preserve"> </v>
      </c>
      <c r="CE160" s="35"/>
      <c r="CM160" s="36"/>
      <c r="CN160" s="5"/>
      <c r="CO160" s="5" t="str">
        <f>IF(Aanbod!D175&gt;"",IF(EXACT(BZ160,0),IF(EXACT(AK160,0),IF(EXACT(AE160, "pA"),AH160,IF(EXACT(AE160, "Gvg-A"),AH160,IF(EXACT(AE160, "Gvg"),AH160,0))),0),0)," ")</f>
        <v xml:space="preserve"> </v>
      </c>
      <c r="CP160" s="5" t="str">
        <f>IF(Aanbod!D175&gt;"",IF(EXACT(BZ160,0),IF(EXACT(AK160,0),IF(EXACT(AE160, "pA"),AF160,IF(EXACT(AE160, "Gvg-A"),AF160,IF(EXACT(AE160, "Gvg"),AF160,0))),0),0)," ")</f>
        <v xml:space="preserve"> </v>
      </c>
      <c r="CQ160" s="5" t="str">
        <f>IF(Aanbod!D175&gt;"",IF($CO$203&gt;0,$CN$1/$CO$203*CO160,0)," ")</f>
        <v xml:space="preserve"> </v>
      </c>
      <c r="CR160" s="29" t="str">
        <f>IF(Aanbod!D175&gt;"",IF(CP160&gt;0,CQ160/CP160," ")," ")</f>
        <v xml:space="preserve"> </v>
      </c>
      <c r="CS160" s="5"/>
      <c r="CT160" s="5"/>
      <c r="CU160" s="5" t="str">
        <f>IF(Aanbod!D175&gt;"",IF(EXACT(BZ160,0),IF(EXACT(AK160,0),IF(EXACT(AE160, "pB"),AH160,IF(EXACT(AE160, "Gvg-B"),AH160,IF(EXACT(AE160, "Gvg"),AH160,0))),0),0)," ")</f>
        <v xml:space="preserve"> </v>
      </c>
      <c r="CV160" s="5" t="str">
        <f>IF(Aanbod!D175&gt;"",IF(EXACT(BZ160,0),IF(EXACT(AK160,0),IF(EXACT(AE160, "pB"),AF160,IF(EXACT(AE160, "Gvg-B"),AF160,IF(EXACT(AE160, "Gvg"),AF160,0))),0),0)," ")</f>
        <v xml:space="preserve"> </v>
      </c>
      <c r="CW160" s="9" t="str">
        <f>IF(Aanbod!D175&gt;"",IF($CU$203&gt;0,$CT$1/$CU$203*CU160,0)," ")</f>
        <v xml:space="preserve"> </v>
      </c>
      <c r="CX160" s="10" t="str">
        <f>IF(Aanbod!D175&gt;"",IF(CV160&gt;0,CW160/CV160," ")," ")</f>
        <v xml:space="preserve"> </v>
      </c>
      <c r="CY160" s="26"/>
      <c r="CZ160" s="30"/>
      <c r="DA160" s="31" t="str">
        <f>IF(Aanbod!D175&gt;"",IF(EXACT(BZ160,0),IF(EXACT(AK160,0),IF(EXACT(AE160, "pA"),AH160,IF(EXACT(AE160, "Gvg"),AH160,IF(EXACT(AE160, "Gvg-A"),AH160,IF(EXACT(AE160, "Gvg-B"),AH160,0)))),0),0)," ")</f>
        <v xml:space="preserve"> </v>
      </c>
      <c r="DB160" s="31" t="str">
        <f>IF(Aanbod!D175&gt;"",IF(EXACT(BZ160,0),IF(EXACT(AK160,0),IF(EXACT(AE160, "pA"),AF160,IF(EXACT(AE160, "Gvg"),AF160,IF(EXACT(AE160, "Gvg-A"),AF160,IF(EXACT(AE160, "Gvg-B"),AF160,0)))),0),0)," ")</f>
        <v xml:space="preserve"> </v>
      </c>
      <c r="DC160" s="31" t="str">
        <f>IF(Aanbod!D175&gt;"",IF($DA$203&gt;0,$CZ$1/$DA$203*DA160,0)," ")</f>
        <v xml:space="preserve"> </v>
      </c>
      <c r="DD160" s="29" t="str">
        <f>IF(Aanbod!D175&gt;"",IF(DB160&gt;0,DC160/DB160," ")," ")</f>
        <v xml:space="preserve"> </v>
      </c>
      <c r="DF160" s="26"/>
      <c r="DG160" s="30"/>
      <c r="DH160" s="31" t="str">
        <f>IF(Aanbod!D175&gt;"",IF(EXACT(BZ160,0),IF(EXACT(AK160,0),IF(EXACT(AE160, "pB"),AH160,IF(EXACT(AE160, "Gvg"),AH160,IF(EXACT(AE160, "Gvg-A"),AH160,IF(EXACT(AE160, "Gvg-B"),AH160,0)))),0),0)," ")</f>
        <v xml:space="preserve"> </v>
      </c>
      <c r="DI160" s="31" t="str">
        <f>IF(Aanbod!D175&gt;"",IF(EXACT(BZ160,0),IF(EXACT(AK160,0),IF(EXACT(AE160, "pB"),AF160,IF(EXACT(AE160, "Gvg"),AF160,IF(EXACT(AE160, "Gvg-A"),AF160,IF(EXACT(AE160, "Gvg-B"),AF160,0)))),0),0)," ")</f>
        <v xml:space="preserve"> </v>
      </c>
      <c r="DJ160" s="31" t="str">
        <f>IF(Aanbod!D175&gt;"",IF($DH$203&gt;0,$DG$1/$DH$203*DH160,0)," ")</f>
        <v xml:space="preserve"> </v>
      </c>
      <c r="DK160" s="29" t="str">
        <f>IF(Aanbod!D175&gt;"",IF(DI160&gt;0,DJ160/DI160," ")," ")</f>
        <v xml:space="preserve"> </v>
      </c>
      <c r="DM160" s="37" t="str">
        <f>IF(Aanbod!D175&gt;"",BX160-BZ160+CQ160+CW160+DC160+DJ160," ")</f>
        <v xml:space="preserve"> </v>
      </c>
      <c r="DN160" s="35" t="str">
        <f>IF(Aanbod!D175&gt;"",IF((DM160-AF160)&gt;0,(DM160-AF160),0)," ")</f>
        <v xml:space="preserve"> </v>
      </c>
      <c r="DO160" s="35" t="str">
        <f>IF(Aanbod!D175&gt;"",IF(DN160&gt;0,(Berekening!H160+BB160+CQ160)/DM160*DN160,0)," ")</f>
        <v xml:space="preserve"> </v>
      </c>
      <c r="DP160" s="35" t="str">
        <f>IF(Aanbod!D175&gt;"",IF(DN160&gt;0,(Berekening!N160+BH160+CW160)/DM160*DN160,0)," ")</f>
        <v xml:space="preserve"> </v>
      </c>
      <c r="DQ160" s="35" t="str">
        <f>IF(Aanbod!D175&gt;"",IF(DN160&gt;0,(Berekening!T160+BN160+DC160)/DM160*DN160,0)," ")</f>
        <v xml:space="preserve"> </v>
      </c>
      <c r="DR160" s="33" t="str">
        <f>IF(Aanbod!D175&gt;"",IF(DN160&gt;0,(Berekening!AA160+BU160+DJ160)/DM160*DN160,0)," ")</f>
        <v xml:space="preserve"> </v>
      </c>
      <c r="DS160" s="35"/>
      <c r="DT160" s="38" t="str">
        <f>IF(Aanbod!D175&gt;"",ROUND((DM160-DN160),2)," ")</f>
        <v xml:space="preserve"> </v>
      </c>
      <c r="DU160" s="38" t="str">
        <f>IF(Aanbod!D175&gt;"",IF(DT160=C160,0.01,DT160),"")</f>
        <v/>
      </c>
      <c r="DV160" s="39" t="str">
        <f>IF(Aanbod!D175&gt;"",RANK(DU160,$DU$2:$DU$201) + COUNTIF($DU$2:DU160,DU160) -1," ")</f>
        <v xml:space="preserve"> </v>
      </c>
      <c r="DW160" s="35" t="str">
        <f>IF(Aanbod!D175&gt;"",IF($DV$203&lt;0,IF(DV160&lt;=ABS($DV$203),0.01,0),IF(DV160&lt;=ABS($DV$203),-0.01,0))," ")</f>
        <v xml:space="preserve"> </v>
      </c>
      <c r="DX160" s="35"/>
      <c r="DY160" s="28" t="str">
        <f>IF(Aanbod!D175&gt;"",DT160+DW160," ")</f>
        <v xml:space="preserve"> </v>
      </c>
    </row>
    <row r="161" spans="1:129" x14ac:dyDescent="0.25">
      <c r="A161" s="26" t="str">
        <f>Aanbod!A176</f>
        <v/>
      </c>
      <c r="B161" s="27" t="str">
        <f>IF(Aanbod!D176&gt;"",IF(EXACT(Aanbod!F176, "Preferent"),Aanbod!E176*2,IF(EXACT(Aanbod!F176, "Concurrent"),Aanbod!E176,0))," ")</f>
        <v xml:space="preserve"> </v>
      </c>
      <c r="C161" s="28" t="str">
        <f>IF(Aanbod!E176&gt;0,Aanbod!E176," ")</f>
        <v xml:space="preserve"> </v>
      </c>
      <c r="D161" s="5"/>
      <c r="E161" s="5"/>
      <c r="F161" s="5" t="str">
        <f>IF(Aanbod!D176&gt;"",IF(EXACT(Aanbod!D176, "pA"),Berekening!B161,IF(EXACT(Aanbod!D176, "Gvg-A"),Berekening!B161,IF(EXACT(Aanbod!D176, "Gvg"),Berekening!B161,0)))," ")</f>
        <v xml:space="preserve"> </v>
      </c>
      <c r="G161" s="5" t="str">
        <f>IF(Aanbod!D176&gt;"",IF(EXACT(Aanbod!D176, "pA"),Aanbod!E176,IF(EXACT(Aanbod!D176, "Gvg-A"),Aanbod!E176,IF(EXACT(Aanbod!D176, "Gvg"),Aanbod!E176,0)))," ")</f>
        <v xml:space="preserve"> </v>
      </c>
      <c r="H161" s="5" t="str">
        <f>IF(Aanbod!D176&gt;"",IF($F$203&gt;0,$E$1/$F$203*F161,0)," ")</f>
        <v xml:space="preserve"> </v>
      </c>
      <c r="I161" s="29" t="str">
        <f>IF(Aanbod!D176&gt;"",IF(G161&gt;0,H161/G161," ")," ")</f>
        <v xml:space="preserve"> </v>
      </c>
      <c r="J161" s="5"/>
      <c r="K161" s="5"/>
      <c r="L161" s="5" t="str">
        <f>IF(Aanbod!D176&gt;"",IF(EXACT(Aanbod!D176, "pB"),Berekening!B161,IF(EXACT(Aanbod!D176, "Gvg-B"),Berekening!B161,IF(EXACT(Aanbod!D176, "Gvg"),Berekening!B161,0)))," ")</f>
        <v xml:space="preserve"> </v>
      </c>
      <c r="M161" s="5" t="str">
        <f>IF(Aanbod!D176&gt;"",IF(EXACT(Aanbod!D176, "pB"),Aanbod!E176,IF(EXACT(Aanbod!D176, "Gvg-B"),Aanbod!E176,IF(EXACT(Aanbod!D176, "Gvg"),Aanbod!E176,0)))," ")</f>
        <v xml:space="preserve"> </v>
      </c>
      <c r="N161" s="9" t="str">
        <f>IF(Aanbod!D176&gt;"",IF($L$203&gt;0,$K$1/$L$203*L161,0)," ")</f>
        <v xml:space="preserve"> </v>
      </c>
      <c r="O161" s="10" t="str">
        <f>IF(Aanbod!D176&gt;"",IF(M161&gt;0,N161/M161," ")," ")</f>
        <v xml:space="preserve"> </v>
      </c>
      <c r="P161" s="26"/>
      <c r="Q161" s="30"/>
      <c r="R161" s="31" t="str">
        <f>IF(Aanbod!D176&gt;"",IF(EXACT(Aanbod!D176, "pA"),Berekening!B161,IF(EXACT(Aanbod!D176, "Gvg"),Berekening!B161,IF(EXACT(Aanbod!D176, "Gvg-A"),Berekening!B161,IF(EXACT(Aanbod!D176, "Gvg-B"),Berekening!B161,0))))," ")</f>
        <v xml:space="preserve"> </v>
      </c>
      <c r="S161" s="31" t="str">
        <f>IF(Aanbod!D176&gt;"",IF(EXACT(Aanbod!D176, "pA"),Aanbod!E176,IF(EXACT(Aanbod!D176, "Gvg"),Aanbod!E176,IF(EXACT(Aanbod!D176, "Gvg-A"),Aanbod!E176,IF(EXACT(Aanbod!D176, "Gvg-B"),Aanbod!E176,0))))," ")</f>
        <v xml:space="preserve"> </v>
      </c>
      <c r="T161" s="31" t="str">
        <f>IF(Aanbod!D176&gt;"",IF($R$203&gt;0,$Q$1/$R$203*R161,0)," ")</f>
        <v xml:space="preserve"> </v>
      </c>
      <c r="U161" s="29" t="str">
        <f>IF(Aanbod!D176&gt;"",IF(S161&gt;0,T161/S161," ")," ")</f>
        <v xml:space="preserve"> </v>
      </c>
      <c r="W161" s="26"/>
      <c r="X161" s="30"/>
      <c r="Y161" s="31" t="str">
        <f>IF(Aanbod!D176&gt;"",IF(EXACT(Aanbod!D176, "pB"),Berekening!B161,IF(EXACT(Aanbod!D176, "Gvg"),Berekening!B161,IF(EXACT(Aanbod!D176, "Gvg-A"),Berekening!B161,IF(EXACT(Aanbod!D176, "Gvg-B"),Berekening!B161,0))))," ")</f>
        <v xml:space="preserve"> </v>
      </c>
      <c r="Z161" s="31" t="str">
        <f>IF(Aanbod!D176&gt;"",IF(EXACT(Aanbod!D176, "pB"),Aanbod!E176,IF(EXACT(Aanbod!D176, "Gvg"),Aanbod!E176,IF(EXACT(Aanbod!D176, "Gvg-A"),Aanbod!E176,IF(EXACT(Aanbod!D176, "Gvg-B"),Aanbod!E176,0))))," ")</f>
        <v xml:space="preserve"> </v>
      </c>
      <c r="AA161" s="31" t="str">
        <f>IF(Aanbod!D176&gt;"",IF($Y$203&gt;0,$X$1/$Y$203*Y161,0)," ")</f>
        <v xml:space="preserve"> </v>
      </c>
      <c r="AB161" s="29" t="str">
        <f>IF(Aanbod!D176&gt;"",IF(Z161&gt;0,AA161/Z161," ")," ")</f>
        <v xml:space="preserve"> </v>
      </c>
      <c r="AC161" s="32"/>
      <c r="AD161" s="26" t="str">
        <f>IF(Aanbod!D176&gt;"",ROW(AE161)-1," ")</f>
        <v xml:space="preserve"> </v>
      </c>
      <c r="AE161" t="str">
        <f>IF(Aanbod!D176&gt;"",Aanbod!D176," ")</f>
        <v xml:space="preserve"> </v>
      </c>
      <c r="AF161" s="9" t="str">
        <f>IF(Aanbod!D176&gt;"",Aanbod!E176," ")</f>
        <v xml:space="preserve"> </v>
      </c>
      <c r="AG161" t="str">
        <f>IF(Aanbod!D176&gt;"",Aanbod!F176," ")</f>
        <v xml:space="preserve"> </v>
      </c>
      <c r="AH161" s="33" t="str">
        <f>IF(Aanbod!D176&gt;"",Berekening!B161," ")</f>
        <v xml:space="preserve"> </v>
      </c>
      <c r="AI161" s="34" t="str">
        <f>IF(Aanbod!D176&gt;"",Berekening!H161+Berekening!N161+Berekening!T161+Berekening!AA161," ")</f>
        <v xml:space="preserve"> </v>
      </c>
      <c r="AJ161" s="35" t="str">
        <f>IF(Aanbod!D176&gt;"",IF((AI161-AF161)&gt;0,0,(AI161-AF161))," ")</f>
        <v xml:space="preserve"> </v>
      </c>
      <c r="AK161" s="35" t="str">
        <f>IF(Aanbod!D176&gt;"",IF((AI161-AF161)&gt;0,(AI161-AF161),0)," ")</f>
        <v xml:space="preserve"> </v>
      </c>
      <c r="AL161" s="35" t="str">
        <f>IF(Aanbod!D176&gt;"",IF(AK161&gt;0,Berekening!H161/AI161*AK161,0)," ")</f>
        <v xml:space="preserve"> </v>
      </c>
      <c r="AM161" s="35" t="str">
        <f>IF(Aanbod!D176&gt;"",IF(AK161&gt;0,Berekening!N161/AI161*AK161,0)," ")</f>
        <v xml:space="preserve"> </v>
      </c>
      <c r="AN161" s="35" t="str">
        <f>IF(Aanbod!D176&gt;"",IF(AK161&gt;0,Berekening!T161/AI161*AK161,0)," ")</f>
        <v xml:space="preserve"> </v>
      </c>
      <c r="AO161" s="33" t="str">
        <f>IF(Aanbod!D176&gt;"",IF(AK161&gt;0,Berekening!AA161/AI161*AK161,0)," ")</f>
        <v xml:space="preserve"> </v>
      </c>
      <c r="AX161" s="36"/>
      <c r="AY161" s="5"/>
      <c r="AZ161" s="5" t="str">
        <f>IF(Aanbod!D176&gt;"",IF(EXACT(AK161,0),IF(EXACT(Aanbod!D176, "pA"),Berekening!B161,IF(EXACT(Aanbod!D176, "Gvg-A"),Berekening!B161,IF(EXACT(Aanbod!D176, "Gvg"),Berekening!B161,0))),0)," ")</f>
        <v xml:space="preserve"> </v>
      </c>
      <c r="BA161" s="5" t="str">
        <f>IF(Aanbod!D176&gt;"",IF(EXACT(AK161,0),IF(EXACT(Aanbod!D176, "pA"),Aanbod!E176,IF(EXACT(Aanbod!D176, "Gvg-A"),Aanbod!E176,IF(EXACT(Aanbod!D176, "Gvg"),Aanbod!E176,0))),0)," ")</f>
        <v xml:space="preserve"> </v>
      </c>
      <c r="BB161" s="5" t="str">
        <f>IF(Aanbod!D176&gt;"",IF($AZ$203&gt;0,$AY$1/$AZ$203*AZ161,0)," ")</f>
        <v xml:space="preserve"> </v>
      </c>
      <c r="BC161" s="29" t="str">
        <f>IF(Aanbod!D176&gt;"",IF(BA161&gt;0,BB161/BA161," ")," ")</f>
        <v xml:space="preserve"> </v>
      </c>
      <c r="BD161" s="5"/>
      <c r="BE161" s="5"/>
      <c r="BF161" s="5" t="str">
        <f>IF(Aanbod!D176&gt;"",IF(EXACT(AK161,0),IF(EXACT(Aanbod!D176, "pB"),Berekening!B161,IF(EXACT(Aanbod!D176, "Gvg-B"),Berekening!B161,IF(EXACT(Aanbod!D176, "Gvg"),Berekening!B161,0))),0)," ")</f>
        <v xml:space="preserve"> </v>
      </c>
      <c r="BG161" s="5" t="str">
        <f>IF(Aanbod!D176&gt;"",IF(EXACT(AK161,0),IF(EXACT(Aanbod!D176, "pB"),Aanbod!E176,IF(EXACT(Aanbod!D176, "Gvg-B"),Aanbod!E176,IF(EXACT(Aanbod!D176, "Gvg"),Aanbod!E176,0))),0)," ")</f>
        <v xml:space="preserve"> </v>
      </c>
      <c r="BH161" s="9" t="str">
        <f>IF(Aanbod!D176&gt;"",IF($BF$203&gt;0,$BE$1/$BF$203*BF161,0)," ")</f>
        <v xml:space="preserve"> </v>
      </c>
      <c r="BI161" s="10" t="str">
        <f>IF(Aanbod!D176&gt;"",IF(BG161&gt;0,BH161/BG161," ")," ")</f>
        <v xml:space="preserve"> </v>
      </c>
      <c r="BJ161" s="26"/>
      <c r="BK161" s="30"/>
      <c r="BL161" s="31" t="str">
        <f>IF(Aanbod!D176&gt;"",IF(EXACT(AK161,0),IF(EXACT(Aanbod!D176, "pA"),Berekening!B161,IF(EXACT(Aanbod!D176, "Gvg"),Berekening!B161,IF(EXACT(Aanbod!D176, "Gvg-A"),Berekening!B161,IF(EXACT(Aanbod!D176, "Gvg-B"),Berekening!B161,0)))),0)," ")</f>
        <v xml:space="preserve"> </v>
      </c>
      <c r="BM161" s="31" t="str">
        <f>IF(Aanbod!D176&gt;"",IF(EXACT(AK161,0),IF(EXACT(Aanbod!D176, "pA"),Aanbod!E176,IF(EXACT(Aanbod!D176, "Gvg"),Aanbod!E176,IF(EXACT(Aanbod!D176, "Gvg-A"),Aanbod!E176,IF(EXACT(Aanbod!D176, "Gvg-B"),Aanbod!E176,0)))),0)," ")</f>
        <v xml:space="preserve"> </v>
      </c>
      <c r="BN161" s="31" t="str">
        <f>IF(Aanbod!D176&gt;"",IF($BL$203&gt;0,$BK$1/$BL$203*BL161,0)," ")</f>
        <v xml:space="preserve"> </v>
      </c>
      <c r="BO161" s="29" t="str">
        <f>IF(Aanbod!D176&gt;"",IF(BM161&gt;0,BN161/BM161," ")," ")</f>
        <v xml:space="preserve"> </v>
      </c>
      <c r="BQ161" s="26"/>
      <c r="BR161" s="30"/>
      <c r="BS161" s="31" t="str">
        <f>IF(Aanbod!D176&gt;"",IF(EXACT(AK161,0),IF(EXACT(Aanbod!D176, "pB"),Berekening!B161,IF(EXACT(Aanbod!D176, "Gvg"),Berekening!B161,IF(EXACT(Aanbod!D176, "Gvg-A"),Berekening!B161,IF(EXACT(Aanbod!D176, "Gvg-B"),Berekening!B161,0)))),0)," ")</f>
        <v xml:space="preserve"> </v>
      </c>
      <c r="BT161" s="31" t="str">
        <f>IF(Aanbod!D176&gt;"",IF(EXACT(AK161,0),IF(EXACT(Aanbod!D176, "pB"),Aanbod!E176,IF(EXACT(Aanbod!D176, "Gvg"),Aanbod!E176,IF(EXACT(Aanbod!D176, "Gvg-A"),Aanbod!E176,IF(EXACT(Aanbod!D176, "Gvg-B"),Aanbod!E176,0)))),0)," ")</f>
        <v xml:space="preserve"> </v>
      </c>
      <c r="BU161" s="31" t="str">
        <f>IF(Aanbod!D176&gt;"",IF($BS$203&gt;0,$BR$1/$BS$203*BS161,0)," ")</f>
        <v xml:space="preserve"> </v>
      </c>
      <c r="BV161" s="29" t="str">
        <f>IF(Aanbod!D176&gt;"",IF(BT161&gt;0,BU161/BT161," ")," ")</f>
        <v xml:space="preserve"> </v>
      </c>
      <c r="BX161" s="34" t="str">
        <f>IF(Aanbod!D176&gt;"",AI161-AK161+BB161+BH161+BN161+BU161," ")</f>
        <v xml:space="preserve"> </v>
      </c>
      <c r="BY161" s="35" t="str">
        <f>IF(Aanbod!D176&gt;"",IF((BX161-AF161)&gt;0,0,(BX161-AF161))," ")</f>
        <v xml:space="preserve"> </v>
      </c>
      <c r="BZ161" s="35" t="str">
        <f>IF(Aanbod!D176&gt;"",IF((BX161-AF161)&gt;0,(BX161-AF161),0)," ")</f>
        <v xml:space="preserve"> </v>
      </c>
      <c r="CA161" s="35" t="str">
        <f>IF(Aanbod!D176&gt;"",IF(BZ161&gt;0,(Berekening!H161+BB161)/BX161*BZ161,0)," ")</f>
        <v xml:space="preserve"> </v>
      </c>
      <c r="CB161" s="35" t="str">
        <f>IF(Aanbod!D176&gt;"",IF(BZ161&gt;0,(Berekening!N161+BH161)/BX161*BZ161,0)," ")</f>
        <v xml:space="preserve"> </v>
      </c>
      <c r="CC161" s="35" t="str">
        <f>IF(Aanbod!D176&gt;"",IF(BZ161&gt;0,(Berekening!T161+BN161)/BX161*BZ161,0)," ")</f>
        <v xml:space="preserve"> </v>
      </c>
      <c r="CD161" s="33" t="str">
        <f>IF(Aanbod!D176&gt;"",IF(BZ161&gt;0,Berekening!AA161/BX161*BZ161,0)," ")</f>
        <v xml:space="preserve"> </v>
      </c>
      <c r="CE161" s="35"/>
      <c r="CM161" s="36"/>
      <c r="CN161" s="5"/>
      <c r="CO161" s="5" t="str">
        <f>IF(Aanbod!D176&gt;"",IF(EXACT(BZ161,0),IF(EXACT(AK161,0),IF(EXACT(AE161, "pA"),AH161,IF(EXACT(AE161, "Gvg-A"),AH161,IF(EXACT(AE161, "Gvg"),AH161,0))),0),0)," ")</f>
        <v xml:space="preserve"> </v>
      </c>
      <c r="CP161" s="5" t="str">
        <f>IF(Aanbod!D176&gt;"",IF(EXACT(BZ161,0),IF(EXACT(AK161,0),IF(EXACT(AE161, "pA"),AF161,IF(EXACT(AE161, "Gvg-A"),AF161,IF(EXACT(AE161, "Gvg"),AF161,0))),0),0)," ")</f>
        <v xml:space="preserve"> </v>
      </c>
      <c r="CQ161" s="5" t="str">
        <f>IF(Aanbod!D176&gt;"",IF($CO$203&gt;0,$CN$1/$CO$203*CO161,0)," ")</f>
        <v xml:space="preserve"> </v>
      </c>
      <c r="CR161" s="29" t="str">
        <f>IF(Aanbod!D176&gt;"",IF(CP161&gt;0,CQ161/CP161," ")," ")</f>
        <v xml:space="preserve"> </v>
      </c>
      <c r="CS161" s="5"/>
      <c r="CT161" s="5"/>
      <c r="CU161" s="5" t="str">
        <f>IF(Aanbod!D176&gt;"",IF(EXACT(BZ161,0),IF(EXACT(AK161,0),IF(EXACT(AE161, "pB"),AH161,IF(EXACT(AE161, "Gvg-B"),AH161,IF(EXACT(AE161, "Gvg"),AH161,0))),0),0)," ")</f>
        <v xml:space="preserve"> </v>
      </c>
      <c r="CV161" s="5" t="str">
        <f>IF(Aanbod!D176&gt;"",IF(EXACT(BZ161,0),IF(EXACT(AK161,0),IF(EXACT(AE161, "pB"),AF161,IF(EXACT(AE161, "Gvg-B"),AF161,IF(EXACT(AE161, "Gvg"),AF161,0))),0),0)," ")</f>
        <v xml:space="preserve"> </v>
      </c>
      <c r="CW161" s="9" t="str">
        <f>IF(Aanbod!D176&gt;"",IF($CU$203&gt;0,$CT$1/$CU$203*CU161,0)," ")</f>
        <v xml:space="preserve"> </v>
      </c>
      <c r="CX161" s="10" t="str">
        <f>IF(Aanbod!D176&gt;"",IF(CV161&gt;0,CW161/CV161," ")," ")</f>
        <v xml:space="preserve"> </v>
      </c>
      <c r="CY161" s="26"/>
      <c r="CZ161" s="30"/>
      <c r="DA161" s="31" t="str">
        <f>IF(Aanbod!D176&gt;"",IF(EXACT(BZ161,0),IF(EXACT(AK161,0),IF(EXACT(AE161, "pA"),AH161,IF(EXACT(AE161, "Gvg"),AH161,IF(EXACT(AE161, "Gvg-A"),AH161,IF(EXACT(AE161, "Gvg-B"),AH161,0)))),0),0)," ")</f>
        <v xml:space="preserve"> </v>
      </c>
      <c r="DB161" s="31" t="str">
        <f>IF(Aanbod!D176&gt;"",IF(EXACT(BZ161,0),IF(EXACT(AK161,0),IF(EXACT(AE161, "pA"),AF161,IF(EXACT(AE161, "Gvg"),AF161,IF(EXACT(AE161, "Gvg-A"),AF161,IF(EXACT(AE161, "Gvg-B"),AF161,0)))),0),0)," ")</f>
        <v xml:space="preserve"> </v>
      </c>
      <c r="DC161" s="31" t="str">
        <f>IF(Aanbod!D176&gt;"",IF($DA$203&gt;0,$CZ$1/$DA$203*DA161,0)," ")</f>
        <v xml:space="preserve"> </v>
      </c>
      <c r="DD161" s="29" t="str">
        <f>IF(Aanbod!D176&gt;"",IF(DB161&gt;0,DC161/DB161," ")," ")</f>
        <v xml:space="preserve"> </v>
      </c>
      <c r="DF161" s="26"/>
      <c r="DG161" s="30"/>
      <c r="DH161" s="31" t="str">
        <f>IF(Aanbod!D176&gt;"",IF(EXACT(BZ161,0),IF(EXACT(AK161,0),IF(EXACT(AE161, "pB"),AH161,IF(EXACT(AE161, "Gvg"),AH161,IF(EXACT(AE161, "Gvg-A"),AH161,IF(EXACT(AE161, "Gvg-B"),AH161,0)))),0),0)," ")</f>
        <v xml:space="preserve"> </v>
      </c>
      <c r="DI161" s="31" t="str">
        <f>IF(Aanbod!D176&gt;"",IF(EXACT(BZ161,0),IF(EXACT(AK161,0),IF(EXACT(AE161, "pB"),AF161,IF(EXACT(AE161, "Gvg"),AF161,IF(EXACT(AE161, "Gvg-A"),AF161,IF(EXACT(AE161, "Gvg-B"),AF161,0)))),0),0)," ")</f>
        <v xml:space="preserve"> </v>
      </c>
      <c r="DJ161" s="31" t="str">
        <f>IF(Aanbod!D176&gt;"",IF($DH$203&gt;0,$DG$1/$DH$203*DH161,0)," ")</f>
        <v xml:space="preserve"> </v>
      </c>
      <c r="DK161" s="29" t="str">
        <f>IF(Aanbod!D176&gt;"",IF(DI161&gt;0,DJ161/DI161," ")," ")</f>
        <v xml:space="preserve"> </v>
      </c>
      <c r="DM161" s="37" t="str">
        <f>IF(Aanbod!D176&gt;"",BX161-BZ161+CQ161+CW161+DC161+DJ161," ")</f>
        <v xml:space="preserve"> </v>
      </c>
      <c r="DN161" s="35" t="str">
        <f>IF(Aanbod!D176&gt;"",IF((DM161-AF161)&gt;0,(DM161-AF161),0)," ")</f>
        <v xml:space="preserve"> </v>
      </c>
      <c r="DO161" s="35" t="str">
        <f>IF(Aanbod!D176&gt;"",IF(DN161&gt;0,(Berekening!H161+BB161+CQ161)/DM161*DN161,0)," ")</f>
        <v xml:space="preserve"> </v>
      </c>
      <c r="DP161" s="35" t="str">
        <f>IF(Aanbod!D176&gt;"",IF(DN161&gt;0,(Berekening!N161+BH161+CW161)/DM161*DN161,0)," ")</f>
        <v xml:space="preserve"> </v>
      </c>
      <c r="DQ161" s="35" t="str">
        <f>IF(Aanbod!D176&gt;"",IF(DN161&gt;0,(Berekening!T161+BN161+DC161)/DM161*DN161,0)," ")</f>
        <v xml:space="preserve"> </v>
      </c>
      <c r="DR161" s="33" t="str">
        <f>IF(Aanbod!D176&gt;"",IF(DN161&gt;0,(Berekening!AA161+BU161+DJ161)/DM161*DN161,0)," ")</f>
        <v xml:space="preserve"> </v>
      </c>
      <c r="DS161" s="35"/>
      <c r="DT161" s="38" t="str">
        <f>IF(Aanbod!D176&gt;"",ROUND((DM161-DN161),2)," ")</f>
        <v xml:space="preserve"> </v>
      </c>
      <c r="DU161" s="38" t="str">
        <f>IF(Aanbod!D176&gt;"",IF(DT161=C161,0.01,DT161),"")</f>
        <v/>
      </c>
      <c r="DV161" s="39" t="str">
        <f>IF(Aanbod!D176&gt;"",RANK(DU161,$DU$2:$DU$201) + COUNTIF($DU$2:DU161,DU161) -1," ")</f>
        <v xml:space="preserve"> </v>
      </c>
      <c r="DW161" s="35" t="str">
        <f>IF(Aanbod!D176&gt;"",IF($DV$203&lt;0,IF(DV161&lt;=ABS($DV$203),0.01,0),IF(DV161&lt;=ABS($DV$203),-0.01,0))," ")</f>
        <v xml:space="preserve"> </v>
      </c>
      <c r="DX161" s="35"/>
      <c r="DY161" s="28" t="str">
        <f>IF(Aanbod!D176&gt;"",DT161+DW161," ")</f>
        <v xml:space="preserve"> </v>
      </c>
    </row>
    <row r="162" spans="1:129" x14ac:dyDescent="0.25">
      <c r="A162" s="26" t="str">
        <f>Aanbod!A177</f>
        <v/>
      </c>
      <c r="B162" s="27" t="str">
        <f>IF(Aanbod!D177&gt;"",IF(EXACT(Aanbod!F177, "Preferent"),Aanbod!E177*2,IF(EXACT(Aanbod!F177, "Concurrent"),Aanbod!E177,0))," ")</f>
        <v xml:space="preserve"> </v>
      </c>
      <c r="C162" s="28" t="str">
        <f>IF(Aanbod!E177&gt;0,Aanbod!E177," ")</f>
        <v xml:space="preserve"> </v>
      </c>
      <c r="D162" s="5"/>
      <c r="E162" s="5"/>
      <c r="F162" s="5" t="str">
        <f>IF(Aanbod!D177&gt;"",IF(EXACT(Aanbod!D177, "pA"),Berekening!B162,IF(EXACT(Aanbod!D177, "Gvg-A"),Berekening!B162,IF(EXACT(Aanbod!D177, "Gvg"),Berekening!B162,0)))," ")</f>
        <v xml:space="preserve"> </v>
      </c>
      <c r="G162" s="5" t="str">
        <f>IF(Aanbod!D177&gt;"",IF(EXACT(Aanbod!D177, "pA"),Aanbod!E177,IF(EXACT(Aanbod!D177, "Gvg-A"),Aanbod!E177,IF(EXACT(Aanbod!D177, "Gvg"),Aanbod!E177,0)))," ")</f>
        <v xml:space="preserve"> </v>
      </c>
      <c r="H162" s="5" t="str">
        <f>IF(Aanbod!D177&gt;"",IF($F$203&gt;0,$E$1/$F$203*F162,0)," ")</f>
        <v xml:space="preserve"> </v>
      </c>
      <c r="I162" s="29" t="str">
        <f>IF(Aanbod!D177&gt;"",IF(G162&gt;0,H162/G162," ")," ")</f>
        <v xml:space="preserve"> </v>
      </c>
      <c r="J162" s="5"/>
      <c r="K162" s="5"/>
      <c r="L162" s="5" t="str">
        <f>IF(Aanbod!D177&gt;"",IF(EXACT(Aanbod!D177, "pB"),Berekening!B162,IF(EXACT(Aanbod!D177, "Gvg-B"),Berekening!B162,IF(EXACT(Aanbod!D177, "Gvg"),Berekening!B162,0)))," ")</f>
        <v xml:space="preserve"> </v>
      </c>
      <c r="M162" s="5" t="str">
        <f>IF(Aanbod!D177&gt;"",IF(EXACT(Aanbod!D177, "pB"),Aanbod!E177,IF(EXACT(Aanbod!D177, "Gvg-B"),Aanbod!E177,IF(EXACT(Aanbod!D177, "Gvg"),Aanbod!E177,0)))," ")</f>
        <v xml:space="preserve"> </v>
      </c>
      <c r="N162" s="9" t="str">
        <f>IF(Aanbod!D177&gt;"",IF($L$203&gt;0,$K$1/$L$203*L162,0)," ")</f>
        <v xml:space="preserve"> </v>
      </c>
      <c r="O162" s="10" t="str">
        <f>IF(Aanbod!D177&gt;"",IF(M162&gt;0,N162/M162," ")," ")</f>
        <v xml:space="preserve"> </v>
      </c>
      <c r="P162" s="26"/>
      <c r="Q162" s="30"/>
      <c r="R162" s="31" t="str">
        <f>IF(Aanbod!D177&gt;"",IF(EXACT(Aanbod!D177, "pA"),Berekening!B162,IF(EXACT(Aanbod!D177, "Gvg"),Berekening!B162,IF(EXACT(Aanbod!D177, "Gvg-A"),Berekening!B162,IF(EXACT(Aanbod!D177, "Gvg-B"),Berekening!B162,0))))," ")</f>
        <v xml:space="preserve"> </v>
      </c>
      <c r="S162" s="31" t="str">
        <f>IF(Aanbod!D177&gt;"",IF(EXACT(Aanbod!D177, "pA"),Aanbod!E177,IF(EXACT(Aanbod!D177, "Gvg"),Aanbod!E177,IF(EXACT(Aanbod!D177, "Gvg-A"),Aanbod!E177,IF(EXACT(Aanbod!D177, "Gvg-B"),Aanbod!E177,0))))," ")</f>
        <v xml:space="preserve"> </v>
      </c>
      <c r="T162" s="31" t="str">
        <f>IF(Aanbod!D177&gt;"",IF($R$203&gt;0,$Q$1/$R$203*R162,0)," ")</f>
        <v xml:space="preserve"> </v>
      </c>
      <c r="U162" s="29" t="str">
        <f>IF(Aanbod!D177&gt;"",IF(S162&gt;0,T162/S162," ")," ")</f>
        <v xml:space="preserve"> </v>
      </c>
      <c r="W162" s="26"/>
      <c r="X162" s="30"/>
      <c r="Y162" s="31" t="str">
        <f>IF(Aanbod!D177&gt;"",IF(EXACT(Aanbod!D177, "pB"),Berekening!B162,IF(EXACT(Aanbod!D177, "Gvg"),Berekening!B162,IF(EXACT(Aanbod!D177, "Gvg-A"),Berekening!B162,IF(EXACT(Aanbod!D177, "Gvg-B"),Berekening!B162,0))))," ")</f>
        <v xml:space="preserve"> </v>
      </c>
      <c r="Z162" s="31" t="str">
        <f>IF(Aanbod!D177&gt;"",IF(EXACT(Aanbod!D177, "pB"),Aanbod!E177,IF(EXACT(Aanbod!D177, "Gvg"),Aanbod!E177,IF(EXACT(Aanbod!D177, "Gvg-A"),Aanbod!E177,IF(EXACT(Aanbod!D177, "Gvg-B"),Aanbod!E177,0))))," ")</f>
        <v xml:space="preserve"> </v>
      </c>
      <c r="AA162" s="31" t="str">
        <f>IF(Aanbod!D177&gt;"",IF($Y$203&gt;0,$X$1/$Y$203*Y162,0)," ")</f>
        <v xml:space="preserve"> </v>
      </c>
      <c r="AB162" s="29" t="str">
        <f>IF(Aanbod!D177&gt;"",IF(Z162&gt;0,AA162/Z162," ")," ")</f>
        <v xml:space="preserve"> </v>
      </c>
      <c r="AC162" s="32"/>
      <c r="AD162" s="26" t="str">
        <f>IF(Aanbod!D177&gt;"",ROW(AE162)-1," ")</f>
        <v xml:space="preserve"> </v>
      </c>
      <c r="AE162" t="str">
        <f>IF(Aanbod!D177&gt;"",Aanbod!D177," ")</f>
        <v xml:space="preserve"> </v>
      </c>
      <c r="AF162" s="9" t="str">
        <f>IF(Aanbod!D177&gt;"",Aanbod!E177," ")</f>
        <v xml:space="preserve"> </v>
      </c>
      <c r="AG162" t="str">
        <f>IF(Aanbod!D177&gt;"",Aanbod!F177," ")</f>
        <v xml:space="preserve"> </v>
      </c>
      <c r="AH162" s="33" t="str">
        <f>IF(Aanbod!D177&gt;"",Berekening!B162," ")</f>
        <v xml:space="preserve"> </v>
      </c>
      <c r="AI162" s="34" t="str">
        <f>IF(Aanbod!D177&gt;"",Berekening!H162+Berekening!N162+Berekening!T162+Berekening!AA162," ")</f>
        <v xml:space="preserve"> </v>
      </c>
      <c r="AJ162" s="35" t="str">
        <f>IF(Aanbod!D177&gt;"",IF((AI162-AF162)&gt;0,0,(AI162-AF162))," ")</f>
        <v xml:space="preserve"> </v>
      </c>
      <c r="AK162" s="35" t="str">
        <f>IF(Aanbod!D177&gt;"",IF((AI162-AF162)&gt;0,(AI162-AF162),0)," ")</f>
        <v xml:space="preserve"> </v>
      </c>
      <c r="AL162" s="35" t="str">
        <f>IF(Aanbod!D177&gt;"",IF(AK162&gt;0,Berekening!H162/AI162*AK162,0)," ")</f>
        <v xml:space="preserve"> </v>
      </c>
      <c r="AM162" s="35" t="str">
        <f>IF(Aanbod!D177&gt;"",IF(AK162&gt;0,Berekening!N162/AI162*AK162,0)," ")</f>
        <v xml:space="preserve"> </v>
      </c>
      <c r="AN162" s="35" t="str">
        <f>IF(Aanbod!D177&gt;"",IF(AK162&gt;0,Berekening!T162/AI162*AK162,0)," ")</f>
        <v xml:space="preserve"> </v>
      </c>
      <c r="AO162" s="33" t="str">
        <f>IF(Aanbod!D177&gt;"",IF(AK162&gt;0,Berekening!AA162/AI162*AK162,0)," ")</f>
        <v xml:space="preserve"> </v>
      </c>
      <c r="AX162" s="36"/>
      <c r="AY162" s="5"/>
      <c r="AZ162" s="5" t="str">
        <f>IF(Aanbod!D177&gt;"",IF(EXACT(AK162,0),IF(EXACT(Aanbod!D177, "pA"),Berekening!B162,IF(EXACT(Aanbod!D177, "Gvg-A"),Berekening!B162,IF(EXACT(Aanbod!D177, "Gvg"),Berekening!B162,0))),0)," ")</f>
        <v xml:space="preserve"> </v>
      </c>
      <c r="BA162" s="5" t="str">
        <f>IF(Aanbod!D177&gt;"",IF(EXACT(AK162,0),IF(EXACT(Aanbod!D177, "pA"),Aanbod!E177,IF(EXACT(Aanbod!D177, "Gvg-A"),Aanbod!E177,IF(EXACT(Aanbod!D177, "Gvg"),Aanbod!E177,0))),0)," ")</f>
        <v xml:space="preserve"> </v>
      </c>
      <c r="BB162" s="5" t="str">
        <f>IF(Aanbod!D177&gt;"",IF($AZ$203&gt;0,$AY$1/$AZ$203*AZ162,0)," ")</f>
        <v xml:space="preserve"> </v>
      </c>
      <c r="BC162" s="29" t="str">
        <f>IF(Aanbod!D177&gt;"",IF(BA162&gt;0,BB162/BA162," ")," ")</f>
        <v xml:space="preserve"> </v>
      </c>
      <c r="BD162" s="5"/>
      <c r="BE162" s="5"/>
      <c r="BF162" s="5" t="str">
        <f>IF(Aanbod!D177&gt;"",IF(EXACT(AK162,0),IF(EXACT(Aanbod!D177, "pB"),Berekening!B162,IF(EXACT(Aanbod!D177, "Gvg-B"),Berekening!B162,IF(EXACT(Aanbod!D177, "Gvg"),Berekening!B162,0))),0)," ")</f>
        <v xml:space="preserve"> </v>
      </c>
      <c r="BG162" s="5" t="str">
        <f>IF(Aanbod!D177&gt;"",IF(EXACT(AK162,0),IF(EXACT(Aanbod!D177, "pB"),Aanbod!E177,IF(EXACT(Aanbod!D177, "Gvg-B"),Aanbod!E177,IF(EXACT(Aanbod!D177, "Gvg"),Aanbod!E177,0))),0)," ")</f>
        <v xml:space="preserve"> </v>
      </c>
      <c r="BH162" s="9" t="str">
        <f>IF(Aanbod!D177&gt;"",IF($BF$203&gt;0,$BE$1/$BF$203*BF162,0)," ")</f>
        <v xml:space="preserve"> </v>
      </c>
      <c r="BI162" s="10" t="str">
        <f>IF(Aanbod!D177&gt;"",IF(BG162&gt;0,BH162/BG162," ")," ")</f>
        <v xml:space="preserve"> </v>
      </c>
      <c r="BJ162" s="26"/>
      <c r="BK162" s="30"/>
      <c r="BL162" s="31" t="str">
        <f>IF(Aanbod!D177&gt;"",IF(EXACT(AK162,0),IF(EXACT(Aanbod!D177, "pA"),Berekening!B162,IF(EXACT(Aanbod!D177, "Gvg"),Berekening!B162,IF(EXACT(Aanbod!D177, "Gvg-A"),Berekening!B162,IF(EXACT(Aanbod!D177, "Gvg-B"),Berekening!B162,0)))),0)," ")</f>
        <v xml:space="preserve"> </v>
      </c>
      <c r="BM162" s="31" t="str">
        <f>IF(Aanbod!D177&gt;"",IF(EXACT(AK162,0),IF(EXACT(Aanbod!D177, "pA"),Aanbod!E177,IF(EXACT(Aanbod!D177, "Gvg"),Aanbod!E177,IF(EXACT(Aanbod!D177, "Gvg-A"),Aanbod!E177,IF(EXACT(Aanbod!D177, "Gvg-B"),Aanbod!E177,0)))),0)," ")</f>
        <v xml:space="preserve"> </v>
      </c>
      <c r="BN162" s="31" t="str">
        <f>IF(Aanbod!D177&gt;"",IF($BL$203&gt;0,$BK$1/$BL$203*BL162,0)," ")</f>
        <v xml:space="preserve"> </v>
      </c>
      <c r="BO162" s="29" t="str">
        <f>IF(Aanbod!D177&gt;"",IF(BM162&gt;0,BN162/BM162," ")," ")</f>
        <v xml:space="preserve"> </v>
      </c>
      <c r="BQ162" s="26"/>
      <c r="BR162" s="30"/>
      <c r="BS162" s="31" t="str">
        <f>IF(Aanbod!D177&gt;"",IF(EXACT(AK162,0),IF(EXACT(Aanbod!D177, "pB"),Berekening!B162,IF(EXACT(Aanbod!D177, "Gvg"),Berekening!B162,IF(EXACT(Aanbod!D177, "Gvg-A"),Berekening!B162,IF(EXACT(Aanbod!D177, "Gvg-B"),Berekening!B162,0)))),0)," ")</f>
        <v xml:space="preserve"> </v>
      </c>
      <c r="BT162" s="31" t="str">
        <f>IF(Aanbod!D177&gt;"",IF(EXACT(AK162,0),IF(EXACT(Aanbod!D177, "pB"),Aanbod!E177,IF(EXACT(Aanbod!D177, "Gvg"),Aanbod!E177,IF(EXACT(Aanbod!D177, "Gvg-A"),Aanbod!E177,IF(EXACT(Aanbod!D177, "Gvg-B"),Aanbod!E177,0)))),0)," ")</f>
        <v xml:space="preserve"> </v>
      </c>
      <c r="BU162" s="31" t="str">
        <f>IF(Aanbod!D177&gt;"",IF($BS$203&gt;0,$BR$1/$BS$203*BS162,0)," ")</f>
        <v xml:space="preserve"> </v>
      </c>
      <c r="BV162" s="29" t="str">
        <f>IF(Aanbod!D177&gt;"",IF(BT162&gt;0,BU162/BT162," ")," ")</f>
        <v xml:space="preserve"> </v>
      </c>
      <c r="BX162" s="34" t="str">
        <f>IF(Aanbod!D177&gt;"",AI162-AK162+BB162+BH162+BN162+BU162," ")</f>
        <v xml:space="preserve"> </v>
      </c>
      <c r="BY162" s="35" t="str">
        <f>IF(Aanbod!D177&gt;"",IF((BX162-AF162)&gt;0,0,(BX162-AF162))," ")</f>
        <v xml:space="preserve"> </v>
      </c>
      <c r="BZ162" s="35" t="str">
        <f>IF(Aanbod!D177&gt;"",IF((BX162-AF162)&gt;0,(BX162-AF162),0)," ")</f>
        <v xml:space="preserve"> </v>
      </c>
      <c r="CA162" s="35" t="str">
        <f>IF(Aanbod!D177&gt;"",IF(BZ162&gt;0,(Berekening!H162+BB162)/BX162*BZ162,0)," ")</f>
        <v xml:space="preserve"> </v>
      </c>
      <c r="CB162" s="35" t="str">
        <f>IF(Aanbod!D177&gt;"",IF(BZ162&gt;0,(Berekening!N162+BH162)/BX162*BZ162,0)," ")</f>
        <v xml:space="preserve"> </v>
      </c>
      <c r="CC162" s="35" t="str">
        <f>IF(Aanbod!D177&gt;"",IF(BZ162&gt;0,(Berekening!T162+BN162)/BX162*BZ162,0)," ")</f>
        <v xml:space="preserve"> </v>
      </c>
      <c r="CD162" s="33" t="str">
        <f>IF(Aanbod!D177&gt;"",IF(BZ162&gt;0,Berekening!AA162/BX162*BZ162,0)," ")</f>
        <v xml:space="preserve"> </v>
      </c>
      <c r="CE162" s="35"/>
      <c r="CM162" s="36"/>
      <c r="CN162" s="5"/>
      <c r="CO162" s="5" t="str">
        <f>IF(Aanbod!D177&gt;"",IF(EXACT(BZ162,0),IF(EXACT(AK162,0),IF(EXACT(AE162, "pA"),AH162,IF(EXACT(AE162, "Gvg-A"),AH162,IF(EXACT(AE162, "Gvg"),AH162,0))),0),0)," ")</f>
        <v xml:space="preserve"> </v>
      </c>
      <c r="CP162" s="5" t="str">
        <f>IF(Aanbod!D177&gt;"",IF(EXACT(BZ162,0),IF(EXACT(AK162,0),IF(EXACT(AE162, "pA"),AF162,IF(EXACT(AE162, "Gvg-A"),AF162,IF(EXACT(AE162, "Gvg"),AF162,0))),0),0)," ")</f>
        <v xml:space="preserve"> </v>
      </c>
      <c r="CQ162" s="5" t="str">
        <f>IF(Aanbod!D177&gt;"",IF($CO$203&gt;0,$CN$1/$CO$203*CO162,0)," ")</f>
        <v xml:space="preserve"> </v>
      </c>
      <c r="CR162" s="29" t="str">
        <f>IF(Aanbod!D177&gt;"",IF(CP162&gt;0,CQ162/CP162," ")," ")</f>
        <v xml:space="preserve"> </v>
      </c>
      <c r="CS162" s="5"/>
      <c r="CT162" s="5"/>
      <c r="CU162" s="5" t="str">
        <f>IF(Aanbod!D177&gt;"",IF(EXACT(BZ162,0),IF(EXACT(AK162,0),IF(EXACT(AE162, "pB"),AH162,IF(EXACT(AE162, "Gvg-B"),AH162,IF(EXACT(AE162, "Gvg"),AH162,0))),0),0)," ")</f>
        <v xml:space="preserve"> </v>
      </c>
      <c r="CV162" s="5" t="str">
        <f>IF(Aanbod!D177&gt;"",IF(EXACT(BZ162,0),IF(EXACT(AK162,0),IF(EXACT(AE162, "pB"),AF162,IF(EXACT(AE162, "Gvg-B"),AF162,IF(EXACT(AE162, "Gvg"),AF162,0))),0),0)," ")</f>
        <v xml:space="preserve"> </v>
      </c>
      <c r="CW162" s="9" t="str">
        <f>IF(Aanbod!D177&gt;"",IF($CU$203&gt;0,$CT$1/$CU$203*CU162,0)," ")</f>
        <v xml:space="preserve"> </v>
      </c>
      <c r="CX162" s="10" t="str">
        <f>IF(Aanbod!D177&gt;"",IF(CV162&gt;0,CW162/CV162," ")," ")</f>
        <v xml:space="preserve"> </v>
      </c>
      <c r="CY162" s="26"/>
      <c r="CZ162" s="30"/>
      <c r="DA162" s="31" t="str">
        <f>IF(Aanbod!D177&gt;"",IF(EXACT(BZ162,0),IF(EXACT(AK162,0),IF(EXACT(AE162, "pA"),AH162,IF(EXACT(AE162, "Gvg"),AH162,IF(EXACT(AE162, "Gvg-A"),AH162,IF(EXACT(AE162, "Gvg-B"),AH162,0)))),0),0)," ")</f>
        <v xml:space="preserve"> </v>
      </c>
      <c r="DB162" s="31" t="str">
        <f>IF(Aanbod!D177&gt;"",IF(EXACT(BZ162,0),IF(EXACT(AK162,0),IF(EXACT(AE162, "pA"),AF162,IF(EXACT(AE162, "Gvg"),AF162,IF(EXACT(AE162, "Gvg-A"),AF162,IF(EXACT(AE162, "Gvg-B"),AF162,0)))),0),0)," ")</f>
        <v xml:space="preserve"> </v>
      </c>
      <c r="DC162" s="31" t="str">
        <f>IF(Aanbod!D177&gt;"",IF($DA$203&gt;0,$CZ$1/$DA$203*DA162,0)," ")</f>
        <v xml:space="preserve"> </v>
      </c>
      <c r="DD162" s="29" t="str">
        <f>IF(Aanbod!D177&gt;"",IF(DB162&gt;0,DC162/DB162," ")," ")</f>
        <v xml:space="preserve"> </v>
      </c>
      <c r="DF162" s="26"/>
      <c r="DG162" s="30"/>
      <c r="DH162" s="31" t="str">
        <f>IF(Aanbod!D177&gt;"",IF(EXACT(BZ162,0),IF(EXACT(AK162,0),IF(EXACT(AE162, "pB"),AH162,IF(EXACT(AE162, "Gvg"),AH162,IF(EXACT(AE162, "Gvg-A"),AH162,IF(EXACT(AE162, "Gvg-B"),AH162,0)))),0),0)," ")</f>
        <v xml:space="preserve"> </v>
      </c>
      <c r="DI162" s="31" t="str">
        <f>IF(Aanbod!D177&gt;"",IF(EXACT(BZ162,0),IF(EXACT(AK162,0),IF(EXACT(AE162, "pB"),AF162,IF(EXACT(AE162, "Gvg"),AF162,IF(EXACT(AE162, "Gvg-A"),AF162,IF(EXACT(AE162, "Gvg-B"),AF162,0)))),0),0)," ")</f>
        <v xml:space="preserve"> </v>
      </c>
      <c r="DJ162" s="31" t="str">
        <f>IF(Aanbod!D177&gt;"",IF($DH$203&gt;0,$DG$1/$DH$203*DH162,0)," ")</f>
        <v xml:space="preserve"> </v>
      </c>
      <c r="DK162" s="29" t="str">
        <f>IF(Aanbod!D177&gt;"",IF(DI162&gt;0,DJ162/DI162," ")," ")</f>
        <v xml:space="preserve"> </v>
      </c>
      <c r="DM162" s="37" t="str">
        <f>IF(Aanbod!D177&gt;"",BX162-BZ162+CQ162+CW162+DC162+DJ162," ")</f>
        <v xml:space="preserve"> </v>
      </c>
      <c r="DN162" s="35" t="str">
        <f>IF(Aanbod!D177&gt;"",IF((DM162-AF162)&gt;0,(DM162-AF162),0)," ")</f>
        <v xml:space="preserve"> </v>
      </c>
      <c r="DO162" s="35" t="str">
        <f>IF(Aanbod!D177&gt;"",IF(DN162&gt;0,(Berekening!H162+BB162+CQ162)/DM162*DN162,0)," ")</f>
        <v xml:space="preserve"> </v>
      </c>
      <c r="DP162" s="35" t="str">
        <f>IF(Aanbod!D177&gt;"",IF(DN162&gt;0,(Berekening!N162+BH162+CW162)/DM162*DN162,0)," ")</f>
        <v xml:space="preserve"> </v>
      </c>
      <c r="DQ162" s="35" t="str">
        <f>IF(Aanbod!D177&gt;"",IF(DN162&gt;0,(Berekening!T162+BN162+DC162)/DM162*DN162,0)," ")</f>
        <v xml:space="preserve"> </v>
      </c>
      <c r="DR162" s="33" t="str">
        <f>IF(Aanbod!D177&gt;"",IF(DN162&gt;0,(Berekening!AA162+BU162+DJ162)/DM162*DN162,0)," ")</f>
        <v xml:space="preserve"> </v>
      </c>
      <c r="DS162" s="35"/>
      <c r="DT162" s="38" t="str">
        <f>IF(Aanbod!D177&gt;"",ROUND((DM162-DN162),2)," ")</f>
        <v xml:space="preserve"> </v>
      </c>
      <c r="DU162" s="38" t="str">
        <f>IF(Aanbod!D177&gt;"",IF(DT162=C162,0.01,DT162),"")</f>
        <v/>
      </c>
      <c r="DV162" s="39" t="str">
        <f>IF(Aanbod!D177&gt;"",RANK(DU162,$DU$2:$DU$201) + COUNTIF($DU$2:DU162,DU162) -1," ")</f>
        <v xml:space="preserve"> </v>
      </c>
      <c r="DW162" s="35" t="str">
        <f>IF(Aanbod!D177&gt;"",IF($DV$203&lt;0,IF(DV162&lt;=ABS($DV$203),0.01,0),IF(DV162&lt;=ABS($DV$203),-0.01,0))," ")</f>
        <v xml:space="preserve"> </v>
      </c>
      <c r="DX162" s="35"/>
      <c r="DY162" s="28" t="str">
        <f>IF(Aanbod!D177&gt;"",DT162+DW162," ")</f>
        <v xml:space="preserve"> </v>
      </c>
    </row>
    <row r="163" spans="1:129" x14ac:dyDescent="0.25">
      <c r="A163" s="26" t="str">
        <f>Aanbod!A178</f>
        <v/>
      </c>
      <c r="B163" s="27" t="str">
        <f>IF(Aanbod!D178&gt;"",IF(EXACT(Aanbod!F178, "Preferent"),Aanbod!E178*2,IF(EXACT(Aanbod!F178, "Concurrent"),Aanbod!E178,0))," ")</f>
        <v xml:space="preserve"> </v>
      </c>
      <c r="C163" s="28" t="str">
        <f>IF(Aanbod!E178&gt;0,Aanbod!E178," ")</f>
        <v xml:space="preserve"> </v>
      </c>
      <c r="D163" s="5"/>
      <c r="E163" s="5"/>
      <c r="F163" s="5" t="str">
        <f>IF(Aanbod!D178&gt;"",IF(EXACT(Aanbod!D178, "pA"),Berekening!B163,IF(EXACT(Aanbod!D178, "Gvg-A"),Berekening!B163,IF(EXACT(Aanbod!D178, "Gvg"),Berekening!B163,0)))," ")</f>
        <v xml:space="preserve"> </v>
      </c>
      <c r="G163" s="5" t="str">
        <f>IF(Aanbod!D178&gt;"",IF(EXACT(Aanbod!D178, "pA"),Aanbod!E178,IF(EXACT(Aanbod!D178, "Gvg-A"),Aanbod!E178,IF(EXACT(Aanbod!D178, "Gvg"),Aanbod!E178,0)))," ")</f>
        <v xml:space="preserve"> </v>
      </c>
      <c r="H163" s="5" t="str">
        <f>IF(Aanbod!D178&gt;"",IF($F$203&gt;0,$E$1/$F$203*F163,0)," ")</f>
        <v xml:space="preserve"> </v>
      </c>
      <c r="I163" s="29" t="str">
        <f>IF(Aanbod!D178&gt;"",IF(G163&gt;0,H163/G163," ")," ")</f>
        <v xml:space="preserve"> </v>
      </c>
      <c r="J163" s="5"/>
      <c r="K163" s="5"/>
      <c r="L163" s="5" t="str">
        <f>IF(Aanbod!D178&gt;"",IF(EXACT(Aanbod!D178, "pB"),Berekening!B163,IF(EXACT(Aanbod!D178, "Gvg-B"),Berekening!B163,IF(EXACT(Aanbod!D178, "Gvg"),Berekening!B163,0)))," ")</f>
        <v xml:space="preserve"> </v>
      </c>
      <c r="M163" s="5" t="str">
        <f>IF(Aanbod!D178&gt;"",IF(EXACT(Aanbod!D178, "pB"),Aanbod!E178,IF(EXACT(Aanbod!D178, "Gvg-B"),Aanbod!E178,IF(EXACT(Aanbod!D178, "Gvg"),Aanbod!E178,0)))," ")</f>
        <v xml:space="preserve"> </v>
      </c>
      <c r="N163" s="9" t="str">
        <f>IF(Aanbod!D178&gt;"",IF($L$203&gt;0,$K$1/$L$203*L163,0)," ")</f>
        <v xml:space="preserve"> </v>
      </c>
      <c r="O163" s="10" t="str">
        <f>IF(Aanbod!D178&gt;"",IF(M163&gt;0,N163/M163," ")," ")</f>
        <v xml:space="preserve"> </v>
      </c>
      <c r="P163" s="26"/>
      <c r="Q163" s="30"/>
      <c r="R163" s="31" t="str">
        <f>IF(Aanbod!D178&gt;"",IF(EXACT(Aanbod!D178, "pA"),Berekening!B163,IF(EXACT(Aanbod!D178, "Gvg"),Berekening!B163,IF(EXACT(Aanbod!D178, "Gvg-A"),Berekening!B163,IF(EXACT(Aanbod!D178, "Gvg-B"),Berekening!B163,0))))," ")</f>
        <v xml:space="preserve"> </v>
      </c>
      <c r="S163" s="31" t="str">
        <f>IF(Aanbod!D178&gt;"",IF(EXACT(Aanbod!D178, "pA"),Aanbod!E178,IF(EXACT(Aanbod!D178, "Gvg"),Aanbod!E178,IF(EXACT(Aanbod!D178, "Gvg-A"),Aanbod!E178,IF(EXACT(Aanbod!D178, "Gvg-B"),Aanbod!E178,0))))," ")</f>
        <v xml:space="preserve"> </v>
      </c>
      <c r="T163" s="31" t="str">
        <f>IF(Aanbod!D178&gt;"",IF($R$203&gt;0,$Q$1/$R$203*R163,0)," ")</f>
        <v xml:space="preserve"> </v>
      </c>
      <c r="U163" s="29" t="str">
        <f>IF(Aanbod!D178&gt;"",IF(S163&gt;0,T163/S163," ")," ")</f>
        <v xml:space="preserve"> </v>
      </c>
      <c r="W163" s="26"/>
      <c r="X163" s="30"/>
      <c r="Y163" s="31" t="str">
        <f>IF(Aanbod!D178&gt;"",IF(EXACT(Aanbod!D178, "pB"),Berekening!B163,IF(EXACT(Aanbod!D178, "Gvg"),Berekening!B163,IF(EXACT(Aanbod!D178, "Gvg-A"),Berekening!B163,IF(EXACT(Aanbod!D178, "Gvg-B"),Berekening!B163,0))))," ")</f>
        <v xml:space="preserve"> </v>
      </c>
      <c r="Z163" s="31" t="str">
        <f>IF(Aanbod!D178&gt;"",IF(EXACT(Aanbod!D178, "pB"),Aanbod!E178,IF(EXACT(Aanbod!D178, "Gvg"),Aanbod!E178,IF(EXACT(Aanbod!D178, "Gvg-A"),Aanbod!E178,IF(EXACT(Aanbod!D178, "Gvg-B"),Aanbod!E178,0))))," ")</f>
        <v xml:space="preserve"> </v>
      </c>
      <c r="AA163" s="31" t="str">
        <f>IF(Aanbod!D178&gt;"",IF($Y$203&gt;0,$X$1/$Y$203*Y163,0)," ")</f>
        <v xml:space="preserve"> </v>
      </c>
      <c r="AB163" s="29" t="str">
        <f>IF(Aanbod!D178&gt;"",IF(Z163&gt;0,AA163/Z163," ")," ")</f>
        <v xml:space="preserve"> </v>
      </c>
      <c r="AC163" s="32"/>
      <c r="AD163" s="26" t="str">
        <f>IF(Aanbod!D178&gt;"",ROW(AE163)-1," ")</f>
        <v xml:space="preserve"> </v>
      </c>
      <c r="AE163" t="str">
        <f>IF(Aanbod!D178&gt;"",Aanbod!D178," ")</f>
        <v xml:space="preserve"> </v>
      </c>
      <c r="AF163" s="9" t="str">
        <f>IF(Aanbod!D178&gt;"",Aanbod!E178," ")</f>
        <v xml:space="preserve"> </v>
      </c>
      <c r="AG163" t="str">
        <f>IF(Aanbod!D178&gt;"",Aanbod!F178," ")</f>
        <v xml:space="preserve"> </v>
      </c>
      <c r="AH163" s="33" t="str">
        <f>IF(Aanbod!D178&gt;"",Berekening!B163," ")</f>
        <v xml:space="preserve"> </v>
      </c>
      <c r="AI163" s="34" t="str">
        <f>IF(Aanbod!D178&gt;"",Berekening!H163+Berekening!N163+Berekening!T163+Berekening!AA163," ")</f>
        <v xml:space="preserve"> </v>
      </c>
      <c r="AJ163" s="35" t="str">
        <f>IF(Aanbod!D178&gt;"",IF((AI163-AF163)&gt;0,0,(AI163-AF163))," ")</f>
        <v xml:space="preserve"> </v>
      </c>
      <c r="AK163" s="35" t="str">
        <f>IF(Aanbod!D178&gt;"",IF((AI163-AF163)&gt;0,(AI163-AF163),0)," ")</f>
        <v xml:space="preserve"> </v>
      </c>
      <c r="AL163" s="35" t="str">
        <f>IF(Aanbod!D178&gt;"",IF(AK163&gt;0,Berekening!H163/AI163*AK163,0)," ")</f>
        <v xml:space="preserve"> </v>
      </c>
      <c r="AM163" s="35" t="str">
        <f>IF(Aanbod!D178&gt;"",IF(AK163&gt;0,Berekening!N163/AI163*AK163,0)," ")</f>
        <v xml:space="preserve"> </v>
      </c>
      <c r="AN163" s="35" t="str">
        <f>IF(Aanbod!D178&gt;"",IF(AK163&gt;0,Berekening!T163/AI163*AK163,0)," ")</f>
        <v xml:space="preserve"> </v>
      </c>
      <c r="AO163" s="33" t="str">
        <f>IF(Aanbod!D178&gt;"",IF(AK163&gt;0,Berekening!AA163/AI163*AK163,0)," ")</f>
        <v xml:space="preserve"> </v>
      </c>
      <c r="AX163" s="36"/>
      <c r="AY163" s="5"/>
      <c r="AZ163" s="5" t="str">
        <f>IF(Aanbod!D178&gt;"",IF(EXACT(AK163,0),IF(EXACT(Aanbod!D178, "pA"),Berekening!B163,IF(EXACT(Aanbod!D178, "Gvg-A"),Berekening!B163,IF(EXACT(Aanbod!D178, "Gvg"),Berekening!B163,0))),0)," ")</f>
        <v xml:space="preserve"> </v>
      </c>
      <c r="BA163" s="5" t="str">
        <f>IF(Aanbod!D178&gt;"",IF(EXACT(AK163,0),IF(EXACT(Aanbod!D178, "pA"),Aanbod!E178,IF(EXACT(Aanbod!D178, "Gvg-A"),Aanbod!E178,IF(EXACT(Aanbod!D178, "Gvg"),Aanbod!E178,0))),0)," ")</f>
        <v xml:space="preserve"> </v>
      </c>
      <c r="BB163" s="5" t="str">
        <f>IF(Aanbod!D178&gt;"",IF($AZ$203&gt;0,$AY$1/$AZ$203*AZ163,0)," ")</f>
        <v xml:space="preserve"> </v>
      </c>
      <c r="BC163" s="29" t="str">
        <f>IF(Aanbod!D178&gt;"",IF(BA163&gt;0,BB163/BA163," ")," ")</f>
        <v xml:space="preserve"> </v>
      </c>
      <c r="BD163" s="5"/>
      <c r="BE163" s="5"/>
      <c r="BF163" s="5" t="str">
        <f>IF(Aanbod!D178&gt;"",IF(EXACT(AK163,0),IF(EXACT(Aanbod!D178, "pB"),Berekening!B163,IF(EXACT(Aanbod!D178, "Gvg-B"),Berekening!B163,IF(EXACT(Aanbod!D178, "Gvg"),Berekening!B163,0))),0)," ")</f>
        <v xml:space="preserve"> </v>
      </c>
      <c r="BG163" s="5" t="str">
        <f>IF(Aanbod!D178&gt;"",IF(EXACT(AK163,0),IF(EXACT(Aanbod!D178, "pB"),Aanbod!E178,IF(EXACT(Aanbod!D178, "Gvg-B"),Aanbod!E178,IF(EXACT(Aanbod!D178, "Gvg"),Aanbod!E178,0))),0)," ")</f>
        <v xml:space="preserve"> </v>
      </c>
      <c r="BH163" s="9" t="str">
        <f>IF(Aanbod!D178&gt;"",IF($BF$203&gt;0,$BE$1/$BF$203*BF163,0)," ")</f>
        <v xml:space="preserve"> </v>
      </c>
      <c r="BI163" s="10" t="str">
        <f>IF(Aanbod!D178&gt;"",IF(BG163&gt;0,BH163/BG163," ")," ")</f>
        <v xml:space="preserve"> </v>
      </c>
      <c r="BJ163" s="26"/>
      <c r="BK163" s="30"/>
      <c r="BL163" s="31" t="str">
        <f>IF(Aanbod!D178&gt;"",IF(EXACT(AK163,0),IF(EXACT(Aanbod!D178, "pA"),Berekening!B163,IF(EXACT(Aanbod!D178, "Gvg"),Berekening!B163,IF(EXACT(Aanbod!D178, "Gvg-A"),Berekening!B163,IF(EXACT(Aanbod!D178, "Gvg-B"),Berekening!B163,0)))),0)," ")</f>
        <v xml:space="preserve"> </v>
      </c>
      <c r="BM163" s="31" t="str">
        <f>IF(Aanbod!D178&gt;"",IF(EXACT(AK163,0),IF(EXACT(Aanbod!D178, "pA"),Aanbod!E178,IF(EXACT(Aanbod!D178, "Gvg"),Aanbod!E178,IF(EXACT(Aanbod!D178, "Gvg-A"),Aanbod!E178,IF(EXACT(Aanbod!D178, "Gvg-B"),Aanbod!E178,0)))),0)," ")</f>
        <v xml:space="preserve"> </v>
      </c>
      <c r="BN163" s="31" t="str">
        <f>IF(Aanbod!D178&gt;"",IF($BL$203&gt;0,$BK$1/$BL$203*BL163,0)," ")</f>
        <v xml:space="preserve"> </v>
      </c>
      <c r="BO163" s="29" t="str">
        <f>IF(Aanbod!D178&gt;"",IF(BM163&gt;0,BN163/BM163," ")," ")</f>
        <v xml:space="preserve"> </v>
      </c>
      <c r="BQ163" s="26"/>
      <c r="BR163" s="30"/>
      <c r="BS163" s="31" t="str">
        <f>IF(Aanbod!D178&gt;"",IF(EXACT(AK163,0),IF(EXACT(Aanbod!D178, "pB"),Berekening!B163,IF(EXACT(Aanbod!D178, "Gvg"),Berekening!B163,IF(EXACT(Aanbod!D178, "Gvg-A"),Berekening!B163,IF(EXACT(Aanbod!D178, "Gvg-B"),Berekening!B163,0)))),0)," ")</f>
        <v xml:space="preserve"> </v>
      </c>
      <c r="BT163" s="31" t="str">
        <f>IF(Aanbod!D178&gt;"",IF(EXACT(AK163,0),IF(EXACT(Aanbod!D178, "pB"),Aanbod!E178,IF(EXACT(Aanbod!D178, "Gvg"),Aanbod!E178,IF(EXACT(Aanbod!D178, "Gvg-A"),Aanbod!E178,IF(EXACT(Aanbod!D178, "Gvg-B"),Aanbod!E178,0)))),0)," ")</f>
        <v xml:space="preserve"> </v>
      </c>
      <c r="BU163" s="31" t="str">
        <f>IF(Aanbod!D178&gt;"",IF($BS$203&gt;0,$BR$1/$BS$203*BS163,0)," ")</f>
        <v xml:space="preserve"> </v>
      </c>
      <c r="BV163" s="29" t="str">
        <f>IF(Aanbod!D178&gt;"",IF(BT163&gt;0,BU163/BT163," ")," ")</f>
        <v xml:space="preserve"> </v>
      </c>
      <c r="BX163" s="34" t="str">
        <f>IF(Aanbod!D178&gt;"",AI163-AK163+BB163+BH163+BN163+BU163," ")</f>
        <v xml:space="preserve"> </v>
      </c>
      <c r="BY163" s="35" t="str">
        <f>IF(Aanbod!D178&gt;"",IF((BX163-AF163)&gt;0,0,(BX163-AF163))," ")</f>
        <v xml:space="preserve"> </v>
      </c>
      <c r="BZ163" s="35" t="str">
        <f>IF(Aanbod!D178&gt;"",IF((BX163-AF163)&gt;0,(BX163-AF163),0)," ")</f>
        <v xml:space="preserve"> </v>
      </c>
      <c r="CA163" s="35" t="str">
        <f>IF(Aanbod!D178&gt;"",IF(BZ163&gt;0,(Berekening!H163+BB163)/BX163*BZ163,0)," ")</f>
        <v xml:space="preserve"> </v>
      </c>
      <c r="CB163" s="35" t="str">
        <f>IF(Aanbod!D178&gt;"",IF(BZ163&gt;0,(Berekening!N163+BH163)/BX163*BZ163,0)," ")</f>
        <v xml:space="preserve"> </v>
      </c>
      <c r="CC163" s="35" t="str">
        <f>IF(Aanbod!D178&gt;"",IF(BZ163&gt;0,(Berekening!T163+BN163)/BX163*BZ163,0)," ")</f>
        <v xml:space="preserve"> </v>
      </c>
      <c r="CD163" s="33" t="str">
        <f>IF(Aanbod!D178&gt;"",IF(BZ163&gt;0,Berekening!AA163/BX163*BZ163,0)," ")</f>
        <v xml:space="preserve"> </v>
      </c>
      <c r="CE163" s="35"/>
      <c r="CM163" s="36"/>
      <c r="CN163" s="5"/>
      <c r="CO163" s="5" t="str">
        <f>IF(Aanbod!D178&gt;"",IF(EXACT(BZ163,0),IF(EXACT(AK163,0),IF(EXACT(AE163, "pA"),AH163,IF(EXACT(AE163, "Gvg-A"),AH163,IF(EXACT(AE163, "Gvg"),AH163,0))),0),0)," ")</f>
        <v xml:space="preserve"> </v>
      </c>
      <c r="CP163" s="5" t="str">
        <f>IF(Aanbod!D178&gt;"",IF(EXACT(BZ163,0),IF(EXACT(AK163,0),IF(EXACT(AE163, "pA"),AF163,IF(EXACT(AE163, "Gvg-A"),AF163,IF(EXACT(AE163, "Gvg"),AF163,0))),0),0)," ")</f>
        <v xml:space="preserve"> </v>
      </c>
      <c r="CQ163" s="5" t="str">
        <f>IF(Aanbod!D178&gt;"",IF($CO$203&gt;0,$CN$1/$CO$203*CO163,0)," ")</f>
        <v xml:space="preserve"> </v>
      </c>
      <c r="CR163" s="29" t="str">
        <f>IF(Aanbod!D178&gt;"",IF(CP163&gt;0,CQ163/CP163," ")," ")</f>
        <v xml:space="preserve"> </v>
      </c>
      <c r="CS163" s="5"/>
      <c r="CT163" s="5"/>
      <c r="CU163" s="5" t="str">
        <f>IF(Aanbod!D178&gt;"",IF(EXACT(BZ163,0),IF(EXACT(AK163,0),IF(EXACT(AE163, "pB"),AH163,IF(EXACT(AE163, "Gvg-B"),AH163,IF(EXACT(AE163, "Gvg"),AH163,0))),0),0)," ")</f>
        <v xml:space="preserve"> </v>
      </c>
      <c r="CV163" s="5" t="str">
        <f>IF(Aanbod!D178&gt;"",IF(EXACT(BZ163,0),IF(EXACT(AK163,0),IF(EXACT(AE163, "pB"),AF163,IF(EXACT(AE163, "Gvg-B"),AF163,IF(EXACT(AE163, "Gvg"),AF163,0))),0),0)," ")</f>
        <v xml:space="preserve"> </v>
      </c>
      <c r="CW163" s="9" t="str">
        <f>IF(Aanbod!D178&gt;"",IF($CU$203&gt;0,$CT$1/$CU$203*CU163,0)," ")</f>
        <v xml:space="preserve"> </v>
      </c>
      <c r="CX163" s="10" t="str">
        <f>IF(Aanbod!D178&gt;"",IF(CV163&gt;0,CW163/CV163," ")," ")</f>
        <v xml:space="preserve"> </v>
      </c>
      <c r="CY163" s="26"/>
      <c r="CZ163" s="30"/>
      <c r="DA163" s="31" t="str">
        <f>IF(Aanbod!D178&gt;"",IF(EXACT(BZ163,0),IF(EXACT(AK163,0),IF(EXACT(AE163, "pA"),AH163,IF(EXACT(AE163, "Gvg"),AH163,IF(EXACT(AE163, "Gvg-A"),AH163,IF(EXACT(AE163, "Gvg-B"),AH163,0)))),0),0)," ")</f>
        <v xml:space="preserve"> </v>
      </c>
      <c r="DB163" s="31" t="str">
        <f>IF(Aanbod!D178&gt;"",IF(EXACT(BZ163,0),IF(EXACT(AK163,0),IF(EXACT(AE163, "pA"),AF163,IF(EXACT(AE163, "Gvg"),AF163,IF(EXACT(AE163, "Gvg-A"),AF163,IF(EXACT(AE163, "Gvg-B"),AF163,0)))),0),0)," ")</f>
        <v xml:space="preserve"> </v>
      </c>
      <c r="DC163" s="31" t="str">
        <f>IF(Aanbod!D178&gt;"",IF($DA$203&gt;0,$CZ$1/$DA$203*DA163,0)," ")</f>
        <v xml:space="preserve"> </v>
      </c>
      <c r="DD163" s="29" t="str">
        <f>IF(Aanbod!D178&gt;"",IF(DB163&gt;0,DC163/DB163," ")," ")</f>
        <v xml:space="preserve"> </v>
      </c>
      <c r="DF163" s="26"/>
      <c r="DG163" s="30"/>
      <c r="DH163" s="31" t="str">
        <f>IF(Aanbod!D178&gt;"",IF(EXACT(BZ163,0),IF(EXACT(AK163,0),IF(EXACT(AE163, "pB"),AH163,IF(EXACT(AE163, "Gvg"),AH163,IF(EXACT(AE163, "Gvg-A"),AH163,IF(EXACT(AE163, "Gvg-B"),AH163,0)))),0),0)," ")</f>
        <v xml:space="preserve"> </v>
      </c>
      <c r="DI163" s="31" t="str">
        <f>IF(Aanbod!D178&gt;"",IF(EXACT(BZ163,0),IF(EXACT(AK163,0),IF(EXACT(AE163, "pB"),AF163,IF(EXACT(AE163, "Gvg"),AF163,IF(EXACT(AE163, "Gvg-A"),AF163,IF(EXACT(AE163, "Gvg-B"),AF163,0)))),0),0)," ")</f>
        <v xml:space="preserve"> </v>
      </c>
      <c r="DJ163" s="31" t="str">
        <f>IF(Aanbod!D178&gt;"",IF($DH$203&gt;0,$DG$1/$DH$203*DH163,0)," ")</f>
        <v xml:space="preserve"> </v>
      </c>
      <c r="DK163" s="29" t="str">
        <f>IF(Aanbod!D178&gt;"",IF(DI163&gt;0,DJ163/DI163," ")," ")</f>
        <v xml:space="preserve"> </v>
      </c>
      <c r="DM163" s="37" t="str">
        <f>IF(Aanbod!D178&gt;"",BX163-BZ163+CQ163+CW163+DC163+DJ163," ")</f>
        <v xml:space="preserve"> </v>
      </c>
      <c r="DN163" s="35" t="str">
        <f>IF(Aanbod!D178&gt;"",IF((DM163-AF163)&gt;0,(DM163-AF163),0)," ")</f>
        <v xml:space="preserve"> </v>
      </c>
      <c r="DO163" s="35" t="str">
        <f>IF(Aanbod!D178&gt;"",IF(DN163&gt;0,(Berekening!H163+BB163+CQ163)/DM163*DN163,0)," ")</f>
        <v xml:space="preserve"> </v>
      </c>
      <c r="DP163" s="35" t="str">
        <f>IF(Aanbod!D178&gt;"",IF(DN163&gt;0,(Berekening!N163+BH163+CW163)/DM163*DN163,0)," ")</f>
        <v xml:space="preserve"> </v>
      </c>
      <c r="DQ163" s="35" t="str">
        <f>IF(Aanbod!D178&gt;"",IF(DN163&gt;0,(Berekening!T163+BN163+DC163)/DM163*DN163,0)," ")</f>
        <v xml:space="preserve"> </v>
      </c>
      <c r="DR163" s="33" t="str">
        <f>IF(Aanbod!D178&gt;"",IF(DN163&gt;0,(Berekening!AA163+BU163+DJ163)/DM163*DN163,0)," ")</f>
        <v xml:space="preserve"> </v>
      </c>
      <c r="DS163" s="35"/>
      <c r="DT163" s="38" t="str">
        <f>IF(Aanbod!D178&gt;"",ROUND((DM163-DN163),2)," ")</f>
        <v xml:space="preserve"> </v>
      </c>
      <c r="DU163" s="38" t="str">
        <f>IF(Aanbod!D178&gt;"",IF(DT163=C163,0.01,DT163),"")</f>
        <v/>
      </c>
      <c r="DV163" s="39" t="str">
        <f>IF(Aanbod!D178&gt;"",RANK(DU163,$DU$2:$DU$201) + COUNTIF($DU$2:DU163,DU163) -1," ")</f>
        <v xml:space="preserve"> </v>
      </c>
      <c r="DW163" s="35" t="str">
        <f>IF(Aanbod!D178&gt;"",IF($DV$203&lt;0,IF(DV163&lt;=ABS($DV$203),0.01,0),IF(DV163&lt;=ABS($DV$203),-0.01,0))," ")</f>
        <v xml:space="preserve"> </v>
      </c>
      <c r="DX163" s="35"/>
      <c r="DY163" s="28" t="str">
        <f>IF(Aanbod!D178&gt;"",DT163+DW163," ")</f>
        <v xml:space="preserve"> </v>
      </c>
    </row>
    <row r="164" spans="1:129" x14ac:dyDescent="0.25">
      <c r="A164" s="26" t="str">
        <f>Aanbod!A179</f>
        <v/>
      </c>
      <c r="B164" s="27" t="str">
        <f>IF(Aanbod!D179&gt;"",IF(EXACT(Aanbod!F179, "Preferent"),Aanbod!E179*2,IF(EXACT(Aanbod!F179, "Concurrent"),Aanbod!E179,0))," ")</f>
        <v xml:space="preserve"> </v>
      </c>
      <c r="C164" s="28" t="str">
        <f>IF(Aanbod!E179&gt;0,Aanbod!E179," ")</f>
        <v xml:space="preserve"> </v>
      </c>
      <c r="D164" s="5"/>
      <c r="E164" s="5"/>
      <c r="F164" s="5" t="str">
        <f>IF(Aanbod!D179&gt;"",IF(EXACT(Aanbod!D179, "pA"),Berekening!B164,IF(EXACT(Aanbod!D179, "Gvg-A"),Berekening!B164,IF(EXACT(Aanbod!D179, "Gvg"),Berekening!B164,0)))," ")</f>
        <v xml:space="preserve"> </v>
      </c>
      <c r="G164" s="5" t="str">
        <f>IF(Aanbod!D179&gt;"",IF(EXACT(Aanbod!D179, "pA"),Aanbod!E179,IF(EXACT(Aanbod!D179, "Gvg-A"),Aanbod!E179,IF(EXACT(Aanbod!D179, "Gvg"),Aanbod!E179,0)))," ")</f>
        <v xml:space="preserve"> </v>
      </c>
      <c r="H164" s="5" t="str">
        <f>IF(Aanbod!D179&gt;"",IF($F$203&gt;0,$E$1/$F$203*F164,0)," ")</f>
        <v xml:space="preserve"> </v>
      </c>
      <c r="I164" s="29" t="str">
        <f>IF(Aanbod!D179&gt;"",IF(G164&gt;0,H164/G164," ")," ")</f>
        <v xml:space="preserve"> </v>
      </c>
      <c r="J164" s="5"/>
      <c r="K164" s="5"/>
      <c r="L164" s="5" t="str">
        <f>IF(Aanbod!D179&gt;"",IF(EXACT(Aanbod!D179, "pB"),Berekening!B164,IF(EXACT(Aanbod!D179, "Gvg-B"),Berekening!B164,IF(EXACT(Aanbod!D179, "Gvg"),Berekening!B164,0)))," ")</f>
        <v xml:space="preserve"> </v>
      </c>
      <c r="M164" s="5" t="str">
        <f>IF(Aanbod!D179&gt;"",IF(EXACT(Aanbod!D179, "pB"),Aanbod!E179,IF(EXACT(Aanbod!D179, "Gvg-B"),Aanbod!E179,IF(EXACT(Aanbod!D179, "Gvg"),Aanbod!E179,0)))," ")</f>
        <v xml:space="preserve"> </v>
      </c>
      <c r="N164" s="9" t="str">
        <f>IF(Aanbod!D179&gt;"",IF($L$203&gt;0,$K$1/$L$203*L164,0)," ")</f>
        <v xml:space="preserve"> </v>
      </c>
      <c r="O164" s="10" t="str">
        <f>IF(Aanbod!D179&gt;"",IF(M164&gt;0,N164/M164," ")," ")</f>
        <v xml:space="preserve"> </v>
      </c>
      <c r="P164" s="26"/>
      <c r="Q164" s="30"/>
      <c r="R164" s="31" t="str">
        <f>IF(Aanbod!D179&gt;"",IF(EXACT(Aanbod!D179, "pA"),Berekening!B164,IF(EXACT(Aanbod!D179, "Gvg"),Berekening!B164,IF(EXACT(Aanbod!D179, "Gvg-A"),Berekening!B164,IF(EXACT(Aanbod!D179, "Gvg-B"),Berekening!B164,0))))," ")</f>
        <v xml:space="preserve"> </v>
      </c>
      <c r="S164" s="31" t="str">
        <f>IF(Aanbod!D179&gt;"",IF(EXACT(Aanbod!D179, "pA"),Aanbod!E179,IF(EXACT(Aanbod!D179, "Gvg"),Aanbod!E179,IF(EXACT(Aanbod!D179, "Gvg-A"),Aanbod!E179,IF(EXACT(Aanbod!D179, "Gvg-B"),Aanbod!E179,0))))," ")</f>
        <v xml:space="preserve"> </v>
      </c>
      <c r="T164" s="31" t="str">
        <f>IF(Aanbod!D179&gt;"",IF($R$203&gt;0,$Q$1/$R$203*R164,0)," ")</f>
        <v xml:space="preserve"> </v>
      </c>
      <c r="U164" s="29" t="str">
        <f>IF(Aanbod!D179&gt;"",IF(S164&gt;0,T164/S164," ")," ")</f>
        <v xml:space="preserve"> </v>
      </c>
      <c r="W164" s="26"/>
      <c r="X164" s="30"/>
      <c r="Y164" s="31" t="str">
        <f>IF(Aanbod!D179&gt;"",IF(EXACT(Aanbod!D179, "pB"),Berekening!B164,IF(EXACT(Aanbod!D179, "Gvg"),Berekening!B164,IF(EXACT(Aanbod!D179, "Gvg-A"),Berekening!B164,IF(EXACT(Aanbod!D179, "Gvg-B"),Berekening!B164,0))))," ")</f>
        <v xml:space="preserve"> </v>
      </c>
      <c r="Z164" s="31" t="str">
        <f>IF(Aanbod!D179&gt;"",IF(EXACT(Aanbod!D179, "pB"),Aanbod!E179,IF(EXACT(Aanbod!D179, "Gvg"),Aanbod!E179,IF(EXACT(Aanbod!D179, "Gvg-A"),Aanbod!E179,IF(EXACT(Aanbod!D179, "Gvg-B"),Aanbod!E179,0))))," ")</f>
        <v xml:space="preserve"> </v>
      </c>
      <c r="AA164" s="31" t="str">
        <f>IF(Aanbod!D179&gt;"",IF($Y$203&gt;0,$X$1/$Y$203*Y164,0)," ")</f>
        <v xml:space="preserve"> </v>
      </c>
      <c r="AB164" s="29" t="str">
        <f>IF(Aanbod!D179&gt;"",IF(Z164&gt;0,AA164/Z164," ")," ")</f>
        <v xml:space="preserve"> </v>
      </c>
      <c r="AC164" s="32"/>
      <c r="AD164" s="26" t="str">
        <f>IF(Aanbod!D179&gt;"",ROW(AE164)-1," ")</f>
        <v xml:space="preserve"> </v>
      </c>
      <c r="AE164" t="str">
        <f>IF(Aanbod!D179&gt;"",Aanbod!D179," ")</f>
        <v xml:space="preserve"> </v>
      </c>
      <c r="AF164" s="9" t="str">
        <f>IF(Aanbod!D179&gt;"",Aanbod!E179," ")</f>
        <v xml:space="preserve"> </v>
      </c>
      <c r="AG164" t="str">
        <f>IF(Aanbod!D179&gt;"",Aanbod!F179," ")</f>
        <v xml:space="preserve"> </v>
      </c>
      <c r="AH164" s="33" t="str">
        <f>IF(Aanbod!D179&gt;"",Berekening!B164," ")</f>
        <v xml:space="preserve"> </v>
      </c>
      <c r="AI164" s="34" t="str">
        <f>IF(Aanbod!D179&gt;"",Berekening!H164+Berekening!N164+Berekening!T164+Berekening!AA164," ")</f>
        <v xml:space="preserve"> </v>
      </c>
      <c r="AJ164" s="35" t="str">
        <f>IF(Aanbod!D179&gt;"",IF((AI164-AF164)&gt;0,0,(AI164-AF164))," ")</f>
        <v xml:space="preserve"> </v>
      </c>
      <c r="AK164" s="35" t="str">
        <f>IF(Aanbod!D179&gt;"",IF((AI164-AF164)&gt;0,(AI164-AF164),0)," ")</f>
        <v xml:space="preserve"> </v>
      </c>
      <c r="AL164" s="35" t="str">
        <f>IF(Aanbod!D179&gt;"",IF(AK164&gt;0,Berekening!H164/AI164*AK164,0)," ")</f>
        <v xml:space="preserve"> </v>
      </c>
      <c r="AM164" s="35" t="str">
        <f>IF(Aanbod!D179&gt;"",IF(AK164&gt;0,Berekening!N164/AI164*AK164,0)," ")</f>
        <v xml:space="preserve"> </v>
      </c>
      <c r="AN164" s="35" t="str">
        <f>IF(Aanbod!D179&gt;"",IF(AK164&gt;0,Berekening!T164/AI164*AK164,0)," ")</f>
        <v xml:space="preserve"> </v>
      </c>
      <c r="AO164" s="33" t="str">
        <f>IF(Aanbod!D179&gt;"",IF(AK164&gt;0,Berekening!AA164/AI164*AK164,0)," ")</f>
        <v xml:space="preserve"> </v>
      </c>
      <c r="AX164" s="36"/>
      <c r="AY164" s="5"/>
      <c r="AZ164" s="5" t="str">
        <f>IF(Aanbod!D179&gt;"",IF(EXACT(AK164,0),IF(EXACT(Aanbod!D179, "pA"),Berekening!B164,IF(EXACT(Aanbod!D179, "Gvg-A"),Berekening!B164,IF(EXACT(Aanbod!D179, "Gvg"),Berekening!B164,0))),0)," ")</f>
        <v xml:space="preserve"> </v>
      </c>
      <c r="BA164" s="5" t="str">
        <f>IF(Aanbod!D179&gt;"",IF(EXACT(AK164,0),IF(EXACT(Aanbod!D179, "pA"),Aanbod!E179,IF(EXACT(Aanbod!D179, "Gvg-A"),Aanbod!E179,IF(EXACT(Aanbod!D179, "Gvg"),Aanbod!E179,0))),0)," ")</f>
        <v xml:space="preserve"> </v>
      </c>
      <c r="BB164" s="5" t="str">
        <f>IF(Aanbod!D179&gt;"",IF($AZ$203&gt;0,$AY$1/$AZ$203*AZ164,0)," ")</f>
        <v xml:space="preserve"> </v>
      </c>
      <c r="BC164" s="29" t="str">
        <f>IF(Aanbod!D179&gt;"",IF(BA164&gt;0,BB164/BA164," ")," ")</f>
        <v xml:space="preserve"> </v>
      </c>
      <c r="BD164" s="5"/>
      <c r="BE164" s="5"/>
      <c r="BF164" s="5" t="str">
        <f>IF(Aanbod!D179&gt;"",IF(EXACT(AK164,0),IF(EXACT(Aanbod!D179, "pB"),Berekening!B164,IF(EXACT(Aanbod!D179, "Gvg-B"),Berekening!B164,IF(EXACT(Aanbod!D179, "Gvg"),Berekening!B164,0))),0)," ")</f>
        <v xml:space="preserve"> </v>
      </c>
      <c r="BG164" s="5" t="str">
        <f>IF(Aanbod!D179&gt;"",IF(EXACT(AK164,0),IF(EXACT(Aanbod!D179, "pB"),Aanbod!E179,IF(EXACT(Aanbod!D179, "Gvg-B"),Aanbod!E179,IF(EXACT(Aanbod!D179, "Gvg"),Aanbod!E179,0))),0)," ")</f>
        <v xml:space="preserve"> </v>
      </c>
      <c r="BH164" s="9" t="str">
        <f>IF(Aanbod!D179&gt;"",IF($BF$203&gt;0,$BE$1/$BF$203*BF164,0)," ")</f>
        <v xml:space="preserve"> </v>
      </c>
      <c r="BI164" s="10" t="str">
        <f>IF(Aanbod!D179&gt;"",IF(BG164&gt;0,BH164/BG164," ")," ")</f>
        <v xml:space="preserve"> </v>
      </c>
      <c r="BJ164" s="26"/>
      <c r="BK164" s="30"/>
      <c r="BL164" s="31" t="str">
        <f>IF(Aanbod!D179&gt;"",IF(EXACT(AK164,0),IF(EXACT(Aanbod!D179, "pA"),Berekening!B164,IF(EXACT(Aanbod!D179, "Gvg"),Berekening!B164,IF(EXACT(Aanbod!D179, "Gvg-A"),Berekening!B164,IF(EXACT(Aanbod!D179, "Gvg-B"),Berekening!B164,0)))),0)," ")</f>
        <v xml:space="preserve"> </v>
      </c>
      <c r="BM164" s="31" t="str">
        <f>IF(Aanbod!D179&gt;"",IF(EXACT(AK164,0),IF(EXACT(Aanbod!D179, "pA"),Aanbod!E179,IF(EXACT(Aanbod!D179, "Gvg"),Aanbod!E179,IF(EXACT(Aanbod!D179, "Gvg-A"),Aanbod!E179,IF(EXACT(Aanbod!D179, "Gvg-B"),Aanbod!E179,0)))),0)," ")</f>
        <v xml:space="preserve"> </v>
      </c>
      <c r="BN164" s="31" t="str">
        <f>IF(Aanbod!D179&gt;"",IF($BL$203&gt;0,$BK$1/$BL$203*BL164,0)," ")</f>
        <v xml:space="preserve"> </v>
      </c>
      <c r="BO164" s="29" t="str">
        <f>IF(Aanbod!D179&gt;"",IF(BM164&gt;0,BN164/BM164," ")," ")</f>
        <v xml:space="preserve"> </v>
      </c>
      <c r="BQ164" s="26"/>
      <c r="BR164" s="30"/>
      <c r="BS164" s="31" t="str">
        <f>IF(Aanbod!D179&gt;"",IF(EXACT(AK164,0),IF(EXACT(Aanbod!D179, "pB"),Berekening!B164,IF(EXACT(Aanbod!D179, "Gvg"),Berekening!B164,IF(EXACT(Aanbod!D179, "Gvg-A"),Berekening!B164,IF(EXACT(Aanbod!D179, "Gvg-B"),Berekening!B164,0)))),0)," ")</f>
        <v xml:space="preserve"> </v>
      </c>
      <c r="BT164" s="31" t="str">
        <f>IF(Aanbod!D179&gt;"",IF(EXACT(AK164,0),IF(EXACT(Aanbod!D179, "pB"),Aanbod!E179,IF(EXACT(Aanbod!D179, "Gvg"),Aanbod!E179,IF(EXACT(Aanbod!D179, "Gvg-A"),Aanbod!E179,IF(EXACT(Aanbod!D179, "Gvg-B"),Aanbod!E179,0)))),0)," ")</f>
        <v xml:space="preserve"> </v>
      </c>
      <c r="BU164" s="31" t="str">
        <f>IF(Aanbod!D179&gt;"",IF($BS$203&gt;0,$BR$1/$BS$203*BS164,0)," ")</f>
        <v xml:space="preserve"> </v>
      </c>
      <c r="BV164" s="29" t="str">
        <f>IF(Aanbod!D179&gt;"",IF(BT164&gt;0,BU164/BT164," ")," ")</f>
        <v xml:space="preserve"> </v>
      </c>
      <c r="BX164" s="34" t="str">
        <f>IF(Aanbod!D179&gt;"",AI164-AK164+BB164+BH164+BN164+BU164," ")</f>
        <v xml:space="preserve"> </v>
      </c>
      <c r="BY164" s="35" t="str">
        <f>IF(Aanbod!D179&gt;"",IF((BX164-AF164)&gt;0,0,(BX164-AF164))," ")</f>
        <v xml:space="preserve"> </v>
      </c>
      <c r="BZ164" s="35" t="str">
        <f>IF(Aanbod!D179&gt;"",IF((BX164-AF164)&gt;0,(BX164-AF164),0)," ")</f>
        <v xml:space="preserve"> </v>
      </c>
      <c r="CA164" s="35" t="str">
        <f>IF(Aanbod!D179&gt;"",IF(BZ164&gt;0,(Berekening!H164+BB164)/BX164*BZ164,0)," ")</f>
        <v xml:space="preserve"> </v>
      </c>
      <c r="CB164" s="35" t="str">
        <f>IF(Aanbod!D179&gt;"",IF(BZ164&gt;0,(Berekening!N164+BH164)/BX164*BZ164,0)," ")</f>
        <v xml:space="preserve"> </v>
      </c>
      <c r="CC164" s="35" t="str">
        <f>IF(Aanbod!D179&gt;"",IF(BZ164&gt;0,(Berekening!T164+BN164)/BX164*BZ164,0)," ")</f>
        <v xml:space="preserve"> </v>
      </c>
      <c r="CD164" s="33" t="str">
        <f>IF(Aanbod!D179&gt;"",IF(BZ164&gt;0,Berekening!AA164/BX164*BZ164,0)," ")</f>
        <v xml:space="preserve"> </v>
      </c>
      <c r="CE164" s="35"/>
      <c r="CM164" s="36"/>
      <c r="CN164" s="5"/>
      <c r="CO164" s="5" t="str">
        <f>IF(Aanbod!D179&gt;"",IF(EXACT(BZ164,0),IF(EXACT(AK164,0),IF(EXACT(AE164, "pA"),AH164,IF(EXACT(AE164, "Gvg-A"),AH164,IF(EXACT(AE164, "Gvg"),AH164,0))),0),0)," ")</f>
        <v xml:space="preserve"> </v>
      </c>
      <c r="CP164" s="5" t="str">
        <f>IF(Aanbod!D179&gt;"",IF(EXACT(BZ164,0),IF(EXACT(AK164,0),IF(EXACT(AE164, "pA"),AF164,IF(EXACT(AE164, "Gvg-A"),AF164,IF(EXACT(AE164, "Gvg"),AF164,0))),0),0)," ")</f>
        <v xml:space="preserve"> </v>
      </c>
      <c r="CQ164" s="5" t="str">
        <f>IF(Aanbod!D179&gt;"",IF($CO$203&gt;0,$CN$1/$CO$203*CO164,0)," ")</f>
        <v xml:space="preserve"> </v>
      </c>
      <c r="CR164" s="29" t="str">
        <f>IF(Aanbod!D179&gt;"",IF(CP164&gt;0,CQ164/CP164," ")," ")</f>
        <v xml:space="preserve"> </v>
      </c>
      <c r="CS164" s="5"/>
      <c r="CT164" s="5"/>
      <c r="CU164" s="5" t="str">
        <f>IF(Aanbod!D179&gt;"",IF(EXACT(BZ164,0),IF(EXACT(AK164,0),IF(EXACT(AE164, "pB"),AH164,IF(EXACT(AE164, "Gvg-B"),AH164,IF(EXACT(AE164, "Gvg"),AH164,0))),0),0)," ")</f>
        <v xml:space="preserve"> </v>
      </c>
      <c r="CV164" s="5" t="str">
        <f>IF(Aanbod!D179&gt;"",IF(EXACT(BZ164,0),IF(EXACT(AK164,0),IF(EXACT(AE164, "pB"),AF164,IF(EXACT(AE164, "Gvg-B"),AF164,IF(EXACT(AE164, "Gvg"),AF164,0))),0),0)," ")</f>
        <v xml:space="preserve"> </v>
      </c>
      <c r="CW164" s="9" t="str">
        <f>IF(Aanbod!D179&gt;"",IF($CU$203&gt;0,$CT$1/$CU$203*CU164,0)," ")</f>
        <v xml:space="preserve"> </v>
      </c>
      <c r="CX164" s="10" t="str">
        <f>IF(Aanbod!D179&gt;"",IF(CV164&gt;0,CW164/CV164," ")," ")</f>
        <v xml:space="preserve"> </v>
      </c>
      <c r="CY164" s="26"/>
      <c r="CZ164" s="30"/>
      <c r="DA164" s="31" t="str">
        <f>IF(Aanbod!D179&gt;"",IF(EXACT(BZ164,0),IF(EXACT(AK164,0),IF(EXACT(AE164, "pA"),AH164,IF(EXACT(AE164, "Gvg"),AH164,IF(EXACT(AE164, "Gvg-A"),AH164,IF(EXACT(AE164, "Gvg-B"),AH164,0)))),0),0)," ")</f>
        <v xml:space="preserve"> </v>
      </c>
      <c r="DB164" s="31" t="str">
        <f>IF(Aanbod!D179&gt;"",IF(EXACT(BZ164,0),IF(EXACT(AK164,0),IF(EXACT(AE164, "pA"),AF164,IF(EXACT(AE164, "Gvg"),AF164,IF(EXACT(AE164, "Gvg-A"),AF164,IF(EXACT(AE164, "Gvg-B"),AF164,0)))),0),0)," ")</f>
        <v xml:space="preserve"> </v>
      </c>
      <c r="DC164" s="31" t="str">
        <f>IF(Aanbod!D179&gt;"",IF($DA$203&gt;0,$CZ$1/$DA$203*DA164,0)," ")</f>
        <v xml:space="preserve"> </v>
      </c>
      <c r="DD164" s="29" t="str">
        <f>IF(Aanbod!D179&gt;"",IF(DB164&gt;0,DC164/DB164," ")," ")</f>
        <v xml:space="preserve"> </v>
      </c>
      <c r="DF164" s="26"/>
      <c r="DG164" s="30"/>
      <c r="DH164" s="31" t="str">
        <f>IF(Aanbod!D179&gt;"",IF(EXACT(BZ164,0),IF(EXACT(AK164,0),IF(EXACT(AE164, "pB"),AH164,IF(EXACT(AE164, "Gvg"),AH164,IF(EXACT(AE164, "Gvg-A"),AH164,IF(EXACT(AE164, "Gvg-B"),AH164,0)))),0),0)," ")</f>
        <v xml:space="preserve"> </v>
      </c>
      <c r="DI164" s="31" t="str">
        <f>IF(Aanbod!D179&gt;"",IF(EXACT(BZ164,0),IF(EXACT(AK164,0),IF(EXACT(AE164, "pB"),AF164,IF(EXACT(AE164, "Gvg"),AF164,IF(EXACT(AE164, "Gvg-A"),AF164,IF(EXACT(AE164, "Gvg-B"),AF164,0)))),0),0)," ")</f>
        <v xml:space="preserve"> </v>
      </c>
      <c r="DJ164" s="31" t="str">
        <f>IF(Aanbod!D179&gt;"",IF($DH$203&gt;0,$DG$1/$DH$203*DH164,0)," ")</f>
        <v xml:space="preserve"> </v>
      </c>
      <c r="DK164" s="29" t="str">
        <f>IF(Aanbod!D179&gt;"",IF(DI164&gt;0,DJ164/DI164," ")," ")</f>
        <v xml:space="preserve"> </v>
      </c>
      <c r="DM164" s="37" t="str">
        <f>IF(Aanbod!D179&gt;"",BX164-BZ164+CQ164+CW164+DC164+DJ164," ")</f>
        <v xml:space="preserve"> </v>
      </c>
      <c r="DN164" s="35" t="str">
        <f>IF(Aanbod!D179&gt;"",IF((DM164-AF164)&gt;0,(DM164-AF164),0)," ")</f>
        <v xml:space="preserve"> </v>
      </c>
      <c r="DO164" s="35" t="str">
        <f>IF(Aanbod!D179&gt;"",IF(DN164&gt;0,(Berekening!H164+BB164+CQ164)/DM164*DN164,0)," ")</f>
        <v xml:space="preserve"> </v>
      </c>
      <c r="DP164" s="35" t="str">
        <f>IF(Aanbod!D179&gt;"",IF(DN164&gt;0,(Berekening!N164+BH164+CW164)/DM164*DN164,0)," ")</f>
        <v xml:space="preserve"> </v>
      </c>
      <c r="DQ164" s="35" t="str">
        <f>IF(Aanbod!D179&gt;"",IF(DN164&gt;0,(Berekening!T164+BN164+DC164)/DM164*DN164,0)," ")</f>
        <v xml:space="preserve"> </v>
      </c>
      <c r="DR164" s="33" t="str">
        <f>IF(Aanbod!D179&gt;"",IF(DN164&gt;0,(Berekening!AA164+BU164+DJ164)/DM164*DN164,0)," ")</f>
        <v xml:space="preserve"> </v>
      </c>
      <c r="DS164" s="35"/>
      <c r="DT164" s="38" t="str">
        <f>IF(Aanbod!D179&gt;"",ROUND((DM164-DN164),2)," ")</f>
        <v xml:space="preserve"> </v>
      </c>
      <c r="DU164" s="38" t="str">
        <f>IF(Aanbod!D179&gt;"",IF(DT164=C164,0.01,DT164),"")</f>
        <v/>
      </c>
      <c r="DV164" s="39" t="str">
        <f>IF(Aanbod!D179&gt;"",RANK(DU164,$DU$2:$DU$201) + COUNTIF($DU$2:DU164,DU164) -1," ")</f>
        <v xml:space="preserve"> </v>
      </c>
      <c r="DW164" s="35" t="str">
        <f>IF(Aanbod!D179&gt;"",IF($DV$203&lt;0,IF(DV164&lt;=ABS($DV$203),0.01,0),IF(DV164&lt;=ABS($DV$203),-0.01,0))," ")</f>
        <v xml:space="preserve"> </v>
      </c>
      <c r="DX164" s="35"/>
      <c r="DY164" s="28" t="str">
        <f>IF(Aanbod!D179&gt;"",DT164+DW164," ")</f>
        <v xml:space="preserve"> </v>
      </c>
    </row>
    <row r="165" spans="1:129" x14ac:dyDescent="0.25">
      <c r="A165" s="26" t="str">
        <f>Aanbod!A180</f>
        <v/>
      </c>
      <c r="B165" s="27" t="str">
        <f>IF(Aanbod!D180&gt;"",IF(EXACT(Aanbod!F180, "Preferent"),Aanbod!E180*2,IF(EXACT(Aanbod!F180, "Concurrent"),Aanbod!E180,0))," ")</f>
        <v xml:space="preserve"> </v>
      </c>
      <c r="C165" s="28" t="str">
        <f>IF(Aanbod!E180&gt;0,Aanbod!E180," ")</f>
        <v xml:space="preserve"> </v>
      </c>
      <c r="D165" s="5"/>
      <c r="E165" s="5"/>
      <c r="F165" s="5" t="str">
        <f>IF(Aanbod!D180&gt;"",IF(EXACT(Aanbod!D180, "pA"),Berekening!B165,IF(EXACT(Aanbod!D180, "Gvg-A"),Berekening!B165,IF(EXACT(Aanbod!D180, "Gvg"),Berekening!B165,0)))," ")</f>
        <v xml:space="preserve"> </v>
      </c>
      <c r="G165" s="5" t="str">
        <f>IF(Aanbod!D180&gt;"",IF(EXACT(Aanbod!D180, "pA"),Aanbod!E180,IF(EXACT(Aanbod!D180, "Gvg-A"),Aanbod!E180,IF(EXACT(Aanbod!D180, "Gvg"),Aanbod!E180,0)))," ")</f>
        <v xml:space="preserve"> </v>
      </c>
      <c r="H165" s="5" t="str">
        <f>IF(Aanbod!D180&gt;"",IF($F$203&gt;0,$E$1/$F$203*F165,0)," ")</f>
        <v xml:space="preserve"> </v>
      </c>
      <c r="I165" s="29" t="str">
        <f>IF(Aanbod!D180&gt;"",IF(G165&gt;0,H165/G165," ")," ")</f>
        <v xml:space="preserve"> </v>
      </c>
      <c r="J165" s="5"/>
      <c r="K165" s="5"/>
      <c r="L165" s="5" t="str">
        <f>IF(Aanbod!D180&gt;"",IF(EXACT(Aanbod!D180, "pB"),Berekening!B165,IF(EXACT(Aanbod!D180, "Gvg-B"),Berekening!B165,IF(EXACT(Aanbod!D180, "Gvg"),Berekening!B165,0)))," ")</f>
        <v xml:space="preserve"> </v>
      </c>
      <c r="M165" s="5" t="str">
        <f>IF(Aanbod!D180&gt;"",IF(EXACT(Aanbod!D180, "pB"),Aanbod!E180,IF(EXACT(Aanbod!D180, "Gvg-B"),Aanbod!E180,IF(EXACT(Aanbod!D180, "Gvg"),Aanbod!E180,0)))," ")</f>
        <v xml:space="preserve"> </v>
      </c>
      <c r="N165" s="9" t="str">
        <f>IF(Aanbod!D180&gt;"",IF($L$203&gt;0,$K$1/$L$203*L165,0)," ")</f>
        <v xml:space="preserve"> </v>
      </c>
      <c r="O165" s="10" t="str">
        <f>IF(Aanbod!D180&gt;"",IF(M165&gt;0,N165/M165," ")," ")</f>
        <v xml:space="preserve"> </v>
      </c>
      <c r="P165" s="26"/>
      <c r="Q165" s="30"/>
      <c r="R165" s="31" t="str">
        <f>IF(Aanbod!D180&gt;"",IF(EXACT(Aanbod!D180, "pA"),Berekening!B165,IF(EXACT(Aanbod!D180, "Gvg"),Berekening!B165,IF(EXACT(Aanbod!D180, "Gvg-A"),Berekening!B165,IF(EXACT(Aanbod!D180, "Gvg-B"),Berekening!B165,0))))," ")</f>
        <v xml:space="preserve"> </v>
      </c>
      <c r="S165" s="31" t="str">
        <f>IF(Aanbod!D180&gt;"",IF(EXACT(Aanbod!D180, "pA"),Aanbod!E180,IF(EXACT(Aanbod!D180, "Gvg"),Aanbod!E180,IF(EXACT(Aanbod!D180, "Gvg-A"),Aanbod!E180,IF(EXACT(Aanbod!D180, "Gvg-B"),Aanbod!E180,0))))," ")</f>
        <v xml:space="preserve"> </v>
      </c>
      <c r="T165" s="31" t="str">
        <f>IF(Aanbod!D180&gt;"",IF($R$203&gt;0,$Q$1/$R$203*R165,0)," ")</f>
        <v xml:space="preserve"> </v>
      </c>
      <c r="U165" s="29" t="str">
        <f>IF(Aanbod!D180&gt;"",IF(S165&gt;0,T165/S165," ")," ")</f>
        <v xml:space="preserve"> </v>
      </c>
      <c r="W165" s="26"/>
      <c r="X165" s="30"/>
      <c r="Y165" s="31" t="str">
        <f>IF(Aanbod!D180&gt;"",IF(EXACT(Aanbod!D180, "pB"),Berekening!B165,IF(EXACT(Aanbod!D180, "Gvg"),Berekening!B165,IF(EXACT(Aanbod!D180, "Gvg-A"),Berekening!B165,IF(EXACT(Aanbod!D180, "Gvg-B"),Berekening!B165,0))))," ")</f>
        <v xml:space="preserve"> </v>
      </c>
      <c r="Z165" s="31" t="str">
        <f>IF(Aanbod!D180&gt;"",IF(EXACT(Aanbod!D180, "pB"),Aanbod!E180,IF(EXACT(Aanbod!D180, "Gvg"),Aanbod!E180,IF(EXACT(Aanbod!D180, "Gvg-A"),Aanbod!E180,IF(EXACT(Aanbod!D180, "Gvg-B"),Aanbod!E180,0))))," ")</f>
        <v xml:space="preserve"> </v>
      </c>
      <c r="AA165" s="31" t="str">
        <f>IF(Aanbod!D180&gt;"",IF($Y$203&gt;0,$X$1/$Y$203*Y165,0)," ")</f>
        <v xml:space="preserve"> </v>
      </c>
      <c r="AB165" s="29" t="str">
        <f>IF(Aanbod!D180&gt;"",IF(Z165&gt;0,AA165/Z165," ")," ")</f>
        <v xml:space="preserve"> </v>
      </c>
      <c r="AC165" s="32"/>
      <c r="AD165" s="26" t="str">
        <f>IF(Aanbod!D180&gt;"",ROW(AE165)-1," ")</f>
        <v xml:space="preserve"> </v>
      </c>
      <c r="AE165" t="str">
        <f>IF(Aanbod!D180&gt;"",Aanbod!D180," ")</f>
        <v xml:space="preserve"> </v>
      </c>
      <c r="AF165" s="9" t="str">
        <f>IF(Aanbod!D180&gt;"",Aanbod!E180," ")</f>
        <v xml:space="preserve"> </v>
      </c>
      <c r="AG165" t="str">
        <f>IF(Aanbod!D180&gt;"",Aanbod!F180," ")</f>
        <v xml:space="preserve"> </v>
      </c>
      <c r="AH165" s="33" t="str">
        <f>IF(Aanbod!D180&gt;"",Berekening!B165," ")</f>
        <v xml:space="preserve"> </v>
      </c>
      <c r="AI165" s="34" t="str">
        <f>IF(Aanbod!D180&gt;"",Berekening!H165+Berekening!N165+Berekening!T165+Berekening!AA165," ")</f>
        <v xml:space="preserve"> </v>
      </c>
      <c r="AJ165" s="35" t="str">
        <f>IF(Aanbod!D180&gt;"",IF((AI165-AF165)&gt;0,0,(AI165-AF165))," ")</f>
        <v xml:space="preserve"> </v>
      </c>
      <c r="AK165" s="35" t="str">
        <f>IF(Aanbod!D180&gt;"",IF((AI165-AF165)&gt;0,(AI165-AF165),0)," ")</f>
        <v xml:space="preserve"> </v>
      </c>
      <c r="AL165" s="35" t="str">
        <f>IF(Aanbod!D180&gt;"",IF(AK165&gt;0,Berekening!H165/AI165*AK165,0)," ")</f>
        <v xml:space="preserve"> </v>
      </c>
      <c r="AM165" s="35" t="str">
        <f>IF(Aanbod!D180&gt;"",IF(AK165&gt;0,Berekening!N165/AI165*AK165,0)," ")</f>
        <v xml:space="preserve"> </v>
      </c>
      <c r="AN165" s="35" t="str">
        <f>IF(Aanbod!D180&gt;"",IF(AK165&gt;0,Berekening!T165/AI165*AK165,0)," ")</f>
        <v xml:space="preserve"> </v>
      </c>
      <c r="AO165" s="33" t="str">
        <f>IF(Aanbod!D180&gt;"",IF(AK165&gt;0,Berekening!AA165/AI165*AK165,0)," ")</f>
        <v xml:space="preserve"> </v>
      </c>
      <c r="AX165" s="36"/>
      <c r="AY165" s="5"/>
      <c r="AZ165" s="5" t="str">
        <f>IF(Aanbod!D180&gt;"",IF(EXACT(AK165,0),IF(EXACT(Aanbod!D180, "pA"),Berekening!B165,IF(EXACT(Aanbod!D180, "Gvg-A"),Berekening!B165,IF(EXACT(Aanbod!D180, "Gvg"),Berekening!B165,0))),0)," ")</f>
        <v xml:space="preserve"> </v>
      </c>
      <c r="BA165" s="5" t="str">
        <f>IF(Aanbod!D180&gt;"",IF(EXACT(AK165,0),IF(EXACT(Aanbod!D180, "pA"),Aanbod!E180,IF(EXACT(Aanbod!D180, "Gvg-A"),Aanbod!E180,IF(EXACT(Aanbod!D180, "Gvg"),Aanbod!E180,0))),0)," ")</f>
        <v xml:space="preserve"> </v>
      </c>
      <c r="BB165" s="5" t="str">
        <f>IF(Aanbod!D180&gt;"",IF($AZ$203&gt;0,$AY$1/$AZ$203*AZ165,0)," ")</f>
        <v xml:space="preserve"> </v>
      </c>
      <c r="BC165" s="29" t="str">
        <f>IF(Aanbod!D180&gt;"",IF(BA165&gt;0,BB165/BA165," ")," ")</f>
        <v xml:space="preserve"> </v>
      </c>
      <c r="BD165" s="5"/>
      <c r="BE165" s="5"/>
      <c r="BF165" s="5" t="str">
        <f>IF(Aanbod!D180&gt;"",IF(EXACT(AK165,0),IF(EXACT(Aanbod!D180, "pB"),Berekening!B165,IF(EXACT(Aanbod!D180, "Gvg-B"),Berekening!B165,IF(EXACT(Aanbod!D180, "Gvg"),Berekening!B165,0))),0)," ")</f>
        <v xml:space="preserve"> </v>
      </c>
      <c r="BG165" s="5" t="str">
        <f>IF(Aanbod!D180&gt;"",IF(EXACT(AK165,0),IF(EXACT(Aanbod!D180, "pB"),Aanbod!E180,IF(EXACT(Aanbod!D180, "Gvg-B"),Aanbod!E180,IF(EXACT(Aanbod!D180, "Gvg"),Aanbod!E180,0))),0)," ")</f>
        <v xml:space="preserve"> </v>
      </c>
      <c r="BH165" s="9" t="str">
        <f>IF(Aanbod!D180&gt;"",IF($BF$203&gt;0,$BE$1/$BF$203*BF165,0)," ")</f>
        <v xml:space="preserve"> </v>
      </c>
      <c r="BI165" s="10" t="str">
        <f>IF(Aanbod!D180&gt;"",IF(BG165&gt;0,BH165/BG165," ")," ")</f>
        <v xml:space="preserve"> </v>
      </c>
      <c r="BJ165" s="26"/>
      <c r="BK165" s="30"/>
      <c r="BL165" s="31" t="str">
        <f>IF(Aanbod!D180&gt;"",IF(EXACT(AK165,0),IF(EXACT(Aanbod!D180, "pA"),Berekening!B165,IF(EXACT(Aanbod!D180, "Gvg"),Berekening!B165,IF(EXACT(Aanbod!D180, "Gvg-A"),Berekening!B165,IF(EXACT(Aanbod!D180, "Gvg-B"),Berekening!B165,0)))),0)," ")</f>
        <v xml:space="preserve"> </v>
      </c>
      <c r="BM165" s="31" t="str">
        <f>IF(Aanbod!D180&gt;"",IF(EXACT(AK165,0),IF(EXACT(Aanbod!D180, "pA"),Aanbod!E180,IF(EXACT(Aanbod!D180, "Gvg"),Aanbod!E180,IF(EXACT(Aanbod!D180, "Gvg-A"),Aanbod!E180,IF(EXACT(Aanbod!D180, "Gvg-B"),Aanbod!E180,0)))),0)," ")</f>
        <v xml:space="preserve"> </v>
      </c>
      <c r="BN165" s="31" t="str">
        <f>IF(Aanbod!D180&gt;"",IF($BL$203&gt;0,$BK$1/$BL$203*BL165,0)," ")</f>
        <v xml:space="preserve"> </v>
      </c>
      <c r="BO165" s="29" t="str">
        <f>IF(Aanbod!D180&gt;"",IF(BM165&gt;0,BN165/BM165," ")," ")</f>
        <v xml:space="preserve"> </v>
      </c>
      <c r="BQ165" s="26"/>
      <c r="BR165" s="30"/>
      <c r="BS165" s="31" t="str">
        <f>IF(Aanbod!D180&gt;"",IF(EXACT(AK165,0),IF(EXACT(Aanbod!D180, "pB"),Berekening!B165,IF(EXACT(Aanbod!D180, "Gvg"),Berekening!B165,IF(EXACT(Aanbod!D180, "Gvg-A"),Berekening!B165,IF(EXACT(Aanbod!D180, "Gvg-B"),Berekening!B165,0)))),0)," ")</f>
        <v xml:space="preserve"> </v>
      </c>
      <c r="BT165" s="31" t="str">
        <f>IF(Aanbod!D180&gt;"",IF(EXACT(AK165,0),IF(EXACT(Aanbod!D180, "pB"),Aanbod!E180,IF(EXACT(Aanbod!D180, "Gvg"),Aanbod!E180,IF(EXACT(Aanbod!D180, "Gvg-A"),Aanbod!E180,IF(EXACT(Aanbod!D180, "Gvg-B"),Aanbod!E180,0)))),0)," ")</f>
        <v xml:space="preserve"> </v>
      </c>
      <c r="BU165" s="31" t="str">
        <f>IF(Aanbod!D180&gt;"",IF($BS$203&gt;0,$BR$1/$BS$203*BS165,0)," ")</f>
        <v xml:space="preserve"> </v>
      </c>
      <c r="BV165" s="29" t="str">
        <f>IF(Aanbod!D180&gt;"",IF(BT165&gt;0,BU165/BT165," ")," ")</f>
        <v xml:space="preserve"> </v>
      </c>
      <c r="BX165" s="34" t="str">
        <f>IF(Aanbod!D180&gt;"",AI165-AK165+BB165+BH165+BN165+BU165," ")</f>
        <v xml:space="preserve"> </v>
      </c>
      <c r="BY165" s="35" t="str">
        <f>IF(Aanbod!D180&gt;"",IF((BX165-AF165)&gt;0,0,(BX165-AF165))," ")</f>
        <v xml:space="preserve"> </v>
      </c>
      <c r="BZ165" s="35" t="str">
        <f>IF(Aanbod!D180&gt;"",IF((BX165-AF165)&gt;0,(BX165-AF165),0)," ")</f>
        <v xml:space="preserve"> </v>
      </c>
      <c r="CA165" s="35" t="str">
        <f>IF(Aanbod!D180&gt;"",IF(BZ165&gt;0,(Berekening!H165+BB165)/BX165*BZ165,0)," ")</f>
        <v xml:space="preserve"> </v>
      </c>
      <c r="CB165" s="35" t="str">
        <f>IF(Aanbod!D180&gt;"",IF(BZ165&gt;0,(Berekening!N165+BH165)/BX165*BZ165,0)," ")</f>
        <v xml:space="preserve"> </v>
      </c>
      <c r="CC165" s="35" t="str">
        <f>IF(Aanbod!D180&gt;"",IF(BZ165&gt;0,(Berekening!T165+BN165)/BX165*BZ165,0)," ")</f>
        <v xml:space="preserve"> </v>
      </c>
      <c r="CD165" s="33" t="str">
        <f>IF(Aanbod!D180&gt;"",IF(BZ165&gt;0,Berekening!AA165/BX165*BZ165,0)," ")</f>
        <v xml:space="preserve"> </v>
      </c>
      <c r="CE165" s="35"/>
      <c r="CM165" s="36"/>
      <c r="CN165" s="5"/>
      <c r="CO165" s="5" t="str">
        <f>IF(Aanbod!D180&gt;"",IF(EXACT(BZ165,0),IF(EXACT(AK165,0),IF(EXACT(AE165, "pA"),AH165,IF(EXACT(AE165, "Gvg-A"),AH165,IF(EXACT(AE165, "Gvg"),AH165,0))),0),0)," ")</f>
        <v xml:space="preserve"> </v>
      </c>
      <c r="CP165" s="5" t="str">
        <f>IF(Aanbod!D180&gt;"",IF(EXACT(BZ165,0),IF(EXACT(AK165,0),IF(EXACT(AE165, "pA"),AF165,IF(EXACT(AE165, "Gvg-A"),AF165,IF(EXACT(AE165, "Gvg"),AF165,0))),0),0)," ")</f>
        <v xml:space="preserve"> </v>
      </c>
      <c r="CQ165" s="5" t="str">
        <f>IF(Aanbod!D180&gt;"",IF($CO$203&gt;0,$CN$1/$CO$203*CO165,0)," ")</f>
        <v xml:space="preserve"> </v>
      </c>
      <c r="CR165" s="29" t="str">
        <f>IF(Aanbod!D180&gt;"",IF(CP165&gt;0,CQ165/CP165," ")," ")</f>
        <v xml:space="preserve"> </v>
      </c>
      <c r="CS165" s="5"/>
      <c r="CT165" s="5"/>
      <c r="CU165" s="5" t="str">
        <f>IF(Aanbod!D180&gt;"",IF(EXACT(BZ165,0),IF(EXACT(AK165,0),IF(EXACT(AE165, "pB"),AH165,IF(EXACT(AE165, "Gvg-B"),AH165,IF(EXACT(AE165, "Gvg"),AH165,0))),0),0)," ")</f>
        <v xml:space="preserve"> </v>
      </c>
      <c r="CV165" s="5" t="str">
        <f>IF(Aanbod!D180&gt;"",IF(EXACT(BZ165,0),IF(EXACT(AK165,0),IF(EXACT(AE165, "pB"),AF165,IF(EXACT(AE165, "Gvg-B"),AF165,IF(EXACT(AE165, "Gvg"),AF165,0))),0),0)," ")</f>
        <v xml:space="preserve"> </v>
      </c>
      <c r="CW165" s="9" t="str">
        <f>IF(Aanbod!D180&gt;"",IF($CU$203&gt;0,$CT$1/$CU$203*CU165,0)," ")</f>
        <v xml:space="preserve"> </v>
      </c>
      <c r="CX165" s="10" t="str">
        <f>IF(Aanbod!D180&gt;"",IF(CV165&gt;0,CW165/CV165," ")," ")</f>
        <v xml:space="preserve"> </v>
      </c>
      <c r="CY165" s="26"/>
      <c r="CZ165" s="30"/>
      <c r="DA165" s="31" t="str">
        <f>IF(Aanbod!D180&gt;"",IF(EXACT(BZ165,0),IF(EXACT(AK165,0),IF(EXACT(AE165, "pA"),AH165,IF(EXACT(AE165, "Gvg"),AH165,IF(EXACT(AE165, "Gvg-A"),AH165,IF(EXACT(AE165, "Gvg-B"),AH165,0)))),0),0)," ")</f>
        <v xml:space="preserve"> </v>
      </c>
      <c r="DB165" s="31" t="str">
        <f>IF(Aanbod!D180&gt;"",IF(EXACT(BZ165,0),IF(EXACT(AK165,0),IF(EXACT(AE165, "pA"),AF165,IF(EXACT(AE165, "Gvg"),AF165,IF(EXACT(AE165, "Gvg-A"),AF165,IF(EXACT(AE165, "Gvg-B"),AF165,0)))),0),0)," ")</f>
        <v xml:space="preserve"> </v>
      </c>
      <c r="DC165" s="31" t="str">
        <f>IF(Aanbod!D180&gt;"",IF($DA$203&gt;0,$CZ$1/$DA$203*DA165,0)," ")</f>
        <v xml:space="preserve"> </v>
      </c>
      <c r="DD165" s="29" t="str">
        <f>IF(Aanbod!D180&gt;"",IF(DB165&gt;0,DC165/DB165," ")," ")</f>
        <v xml:space="preserve"> </v>
      </c>
      <c r="DF165" s="26"/>
      <c r="DG165" s="30"/>
      <c r="DH165" s="31" t="str">
        <f>IF(Aanbod!D180&gt;"",IF(EXACT(BZ165,0),IF(EXACT(AK165,0),IF(EXACT(AE165, "pB"),AH165,IF(EXACT(AE165, "Gvg"),AH165,IF(EXACT(AE165, "Gvg-A"),AH165,IF(EXACT(AE165, "Gvg-B"),AH165,0)))),0),0)," ")</f>
        <v xml:space="preserve"> </v>
      </c>
      <c r="DI165" s="31" t="str">
        <f>IF(Aanbod!D180&gt;"",IF(EXACT(BZ165,0),IF(EXACT(AK165,0),IF(EXACT(AE165, "pB"),AF165,IF(EXACT(AE165, "Gvg"),AF165,IF(EXACT(AE165, "Gvg-A"),AF165,IF(EXACT(AE165, "Gvg-B"),AF165,0)))),0),0)," ")</f>
        <v xml:space="preserve"> </v>
      </c>
      <c r="DJ165" s="31" t="str">
        <f>IF(Aanbod!D180&gt;"",IF($DH$203&gt;0,$DG$1/$DH$203*DH165,0)," ")</f>
        <v xml:space="preserve"> </v>
      </c>
      <c r="DK165" s="29" t="str">
        <f>IF(Aanbod!D180&gt;"",IF(DI165&gt;0,DJ165/DI165," ")," ")</f>
        <v xml:space="preserve"> </v>
      </c>
      <c r="DM165" s="37" t="str">
        <f>IF(Aanbod!D180&gt;"",BX165-BZ165+CQ165+CW165+DC165+DJ165," ")</f>
        <v xml:space="preserve"> </v>
      </c>
      <c r="DN165" s="35" t="str">
        <f>IF(Aanbod!D180&gt;"",IF((DM165-AF165)&gt;0,(DM165-AF165),0)," ")</f>
        <v xml:space="preserve"> </v>
      </c>
      <c r="DO165" s="35" t="str">
        <f>IF(Aanbod!D180&gt;"",IF(DN165&gt;0,(Berekening!H165+BB165+CQ165)/DM165*DN165,0)," ")</f>
        <v xml:space="preserve"> </v>
      </c>
      <c r="DP165" s="35" t="str">
        <f>IF(Aanbod!D180&gt;"",IF(DN165&gt;0,(Berekening!N165+BH165+CW165)/DM165*DN165,0)," ")</f>
        <v xml:space="preserve"> </v>
      </c>
      <c r="DQ165" s="35" t="str">
        <f>IF(Aanbod!D180&gt;"",IF(DN165&gt;0,(Berekening!T165+BN165+DC165)/DM165*DN165,0)," ")</f>
        <v xml:space="preserve"> </v>
      </c>
      <c r="DR165" s="33" t="str">
        <f>IF(Aanbod!D180&gt;"",IF(DN165&gt;0,(Berekening!AA165+BU165+DJ165)/DM165*DN165,0)," ")</f>
        <v xml:space="preserve"> </v>
      </c>
      <c r="DS165" s="35"/>
      <c r="DT165" s="38" t="str">
        <f>IF(Aanbod!D180&gt;"",ROUND((DM165-DN165),2)," ")</f>
        <v xml:space="preserve"> </v>
      </c>
      <c r="DU165" s="38" t="str">
        <f>IF(Aanbod!D180&gt;"",IF(DT165=C165,0.01,DT165),"")</f>
        <v/>
      </c>
      <c r="DV165" s="39" t="str">
        <f>IF(Aanbod!D180&gt;"",RANK(DU165,$DU$2:$DU$201) + COUNTIF($DU$2:DU165,DU165) -1," ")</f>
        <v xml:space="preserve"> </v>
      </c>
      <c r="DW165" s="35" t="str">
        <f>IF(Aanbod!D180&gt;"",IF($DV$203&lt;0,IF(DV165&lt;=ABS($DV$203),0.01,0),IF(DV165&lt;=ABS($DV$203),-0.01,0))," ")</f>
        <v xml:space="preserve"> </v>
      </c>
      <c r="DX165" s="35"/>
      <c r="DY165" s="28" t="str">
        <f>IF(Aanbod!D180&gt;"",DT165+DW165," ")</f>
        <v xml:space="preserve"> </v>
      </c>
    </row>
    <row r="166" spans="1:129" x14ac:dyDescent="0.25">
      <c r="A166" s="26" t="str">
        <f>Aanbod!A181</f>
        <v/>
      </c>
      <c r="B166" s="27" t="str">
        <f>IF(Aanbod!D181&gt;"",IF(EXACT(Aanbod!F181, "Preferent"),Aanbod!E181*2,IF(EXACT(Aanbod!F181, "Concurrent"),Aanbod!E181,0))," ")</f>
        <v xml:space="preserve"> </v>
      </c>
      <c r="C166" s="28" t="str">
        <f>IF(Aanbod!E181&gt;0,Aanbod!E181," ")</f>
        <v xml:space="preserve"> </v>
      </c>
      <c r="D166" s="5"/>
      <c r="E166" s="5"/>
      <c r="F166" s="5" t="str">
        <f>IF(Aanbod!D181&gt;"",IF(EXACT(Aanbod!D181, "pA"),Berekening!B166,IF(EXACT(Aanbod!D181, "Gvg-A"),Berekening!B166,IF(EXACT(Aanbod!D181, "Gvg"),Berekening!B166,0)))," ")</f>
        <v xml:space="preserve"> </v>
      </c>
      <c r="G166" s="5" t="str">
        <f>IF(Aanbod!D181&gt;"",IF(EXACT(Aanbod!D181, "pA"),Aanbod!E181,IF(EXACT(Aanbod!D181, "Gvg-A"),Aanbod!E181,IF(EXACT(Aanbod!D181, "Gvg"),Aanbod!E181,0)))," ")</f>
        <v xml:space="preserve"> </v>
      </c>
      <c r="H166" s="5" t="str">
        <f>IF(Aanbod!D181&gt;"",IF($F$203&gt;0,$E$1/$F$203*F166,0)," ")</f>
        <v xml:space="preserve"> </v>
      </c>
      <c r="I166" s="29" t="str">
        <f>IF(Aanbod!D181&gt;"",IF(G166&gt;0,H166/G166," ")," ")</f>
        <v xml:space="preserve"> </v>
      </c>
      <c r="J166" s="5"/>
      <c r="K166" s="5"/>
      <c r="L166" s="5" t="str">
        <f>IF(Aanbod!D181&gt;"",IF(EXACT(Aanbod!D181, "pB"),Berekening!B166,IF(EXACT(Aanbod!D181, "Gvg-B"),Berekening!B166,IF(EXACT(Aanbod!D181, "Gvg"),Berekening!B166,0)))," ")</f>
        <v xml:space="preserve"> </v>
      </c>
      <c r="M166" s="5" t="str">
        <f>IF(Aanbod!D181&gt;"",IF(EXACT(Aanbod!D181, "pB"),Aanbod!E181,IF(EXACT(Aanbod!D181, "Gvg-B"),Aanbod!E181,IF(EXACT(Aanbod!D181, "Gvg"),Aanbod!E181,0)))," ")</f>
        <v xml:space="preserve"> </v>
      </c>
      <c r="N166" s="9" t="str">
        <f>IF(Aanbod!D181&gt;"",IF($L$203&gt;0,$K$1/$L$203*L166,0)," ")</f>
        <v xml:space="preserve"> </v>
      </c>
      <c r="O166" s="10" t="str">
        <f>IF(Aanbod!D181&gt;"",IF(M166&gt;0,N166/M166," ")," ")</f>
        <v xml:space="preserve"> </v>
      </c>
      <c r="P166" s="26"/>
      <c r="Q166" s="30"/>
      <c r="R166" s="31" t="str">
        <f>IF(Aanbod!D181&gt;"",IF(EXACT(Aanbod!D181, "pA"),Berekening!B166,IF(EXACT(Aanbod!D181, "Gvg"),Berekening!B166,IF(EXACT(Aanbod!D181, "Gvg-A"),Berekening!B166,IF(EXACT(Aanbod!D181, "Gvg-B"),Berekening!B166,0))))," ")</f>
        <v xml:space="preserve"> </v>
      </c>
      <c r="S166" s="31" t="str">
        <f>IF(Aanbod!D181&gt;"",IF(EXACT(Aanbod!D181, "pA"),Aanbod!E181,IF(EXACT(Aanbod!D181, "Gvg"),Aanbod!E181,IF(EXACT(Aanbod!D181, "Gvg-A"),Aanbod!E181,IF(EXACT(Aanbod!D181, "Gvg-B"),Aanbod!E181,0))))," ")</f>
        <v xml:space="preserve"> </v>
      </c>
      <c r="T166" s="31" t="str">
        <f>IF(Aanbod!D181&gt;"",IF($R$203&gt;0,$Q$1/$R$203*R166,0)," ")</f>
        <v xml:space="preserve"> </v>
      </c>
      <c r="U166" s="29" t="str">
        <f>IF(Aanbod!D181&gt;"",IF(S166&gt;0,T166/S166," ")," ")</f>
        <v xml:space="preserve"> </v>
      </c>
      <c r="W166" s="26"/>
      <c r="X166" s="30"/>
      <c r="Y166" s="31" t="str">
        <f>IF(Aanbod!D181&gt;"",IF(EXACT(Aanbod!D181, "pB"),Berekening!B166,IF(EXACT(Aanbod!D181, "Gvg"),Berekening!B166,IF(EXACT(Aanbod!D181, "Gvg-A"),Berekening!B166,IF(EXACT(Aanbod!D181, "Gvg-B"),Berekening!B166,0))))," ")</f>
        <v xml:space="preserve"> </v>
      </c>
      <c r="Z166" s="31" t="str">
        <f>IF(Aanbod!D181&gt;"",IF(EXACT(Aanbod!D181, "pB"),Aanbod!E181,IF(EXACT(Aanbod!D181, "Gvg"),Aanbod!E181,IF(EXACT(Aanbod!D181, "Gvg-A"),Aanbod!E181,IF(EXACT(Aanbod!D181, "Gvg-B"),Aanbod!E181,0))))," ")</f>
        <v xml:space="preserve"> </v>
      </c>
      <c r="AA166" s="31" t="str">
        <f>IF(Aanbod!D181&gt;"",IF($Y$203&gt;0,$X$1/$Y$203*Y166,0)," ")</f>
        <v xml:space="preserve"> </v>
      </c>
      <c r="AB166" s="29" t="str">
        <f>IF(Aanbod!D181&gt;"",IF(Z166&gt;0,AA166/Z166," ")," ")</f>
        <v xml:space="preserve"> </v>
      </c>
      <c r="AC166" s="32"/>
      <c r="AD166" s="26" t="str">
        <f>IF(Aanbod!D181&gt;"",ROW(AE166)-1," ")</f>
        <v xml:space="preserve"> </v>
      </c>
      <c r="AE166" t="str">
        <f>IF(Aanbod!D181&gt;"",Aanbod!D181," ")</f>
        <v xml:space="preserve"> </v>
      </c>
      <c r="AF166" s="9" t="str">
        <f>IF(Aanbod!D181&gt;"",Aanbod!E181," ")</f>
        <v xml:space="preserve"> </v>
      </c>
      <c r="AG166" t="str">
        <f>IF(Aanbod!D181&gt;"",Aanbod!F181," ")</f>
        <v xml:space="preserve"> </v>
      </c>
      <c r="AH166" s="33" t="str">
        <f>IF(Aanbod!D181&gt;"",Berekening!B166," ")</f>
        <v xml:space="preserve"> </v>
      </c>
      <c r="AI166" s="34" t="str">
        <f>IF(Aanbod!D181&gt;"",Berekening!H166+Berekening!N166+Berekening!T166+Berekening!AA166," ")</f>
        <v xml:space="preserve"> </v>
      </c>
      <c r="AJ166" s="35" t="str">
        <f>IF(Aanbod!D181&gt;"",IF((AI166-AF166)&gt;0,0,(AI166-AF166))," ")</f>
        <v xml:space="preserve"> </v>
      </c>
      <c r="AK166" s="35" t="str">
        <f>IF(Aanbod!D181&gt;"",IF((AI166-AF166)&gt;0,(AI166-AF166),0)," ")</f>
        <v xml:space="preserve"> </v>
      </c>
      <c r="AL166" s="35" t="str">
        <f>IF(Aanbod!D181&gt;"",IF(AK166&gt;0,Berekening!H166/AI166*AK166,0)," ")</f>
        <v xml:space="preserve"> </v>
      </c>
      <c r="AM166" s="35" t="str">
        <f>IF(Aanbod!D181&gt;"",IF(AK166&gt;0,Berekening!N166/AI166*AK166,0)," ")</f>
        <v xml:space="preserve"> </v>
      </c>
      <c r="AN166" s="35" t="str">
        <f>IF(Aanbod!D181&gt;"",IF(AK166&gt;0,Berekening!T166/AI166*AK166,0)," ")</f>
        <v xml:space="preserve"> </v>
      </c>
      <c r="AO166" s="33" t="str">
        <f>IF(Aanbod!D181&gt;"",IF(AK166&gt;0,Berekening!AA166/AI166*AK166,0)," ")</f>
        <v xml:space="preserve"> </v>
      </c>
      <c r="AX166" s="36"/>
      <c r="AY166" s="5"/>
      <c r="AZ166" s="5" t="str">
        <f>IF(Aanbod!D181&gt;"",IF(EXACT(AK166,0),IF(EXACT(Aanbod!D181, "pA"),Berekening!B166,IF(EXACT(Aanbod!D181, "Gvg-A"),Berekening!B166,IF(EXACT(Aanbod!D181, "Gvg"),Berekening!B166,0))),0)," ")</f>
        <v xml:space="preserve"> </v>
      </c>
      <c r="BA166" s="5" t="str">
        <f>IF(Aanbod!D181&gt;"",IF(EXACT(AK166,0),IF(EXACT(Aanbod!D181, "pA"),Aanbod!E181,IF(EXACT(Aanbod!D181, "Gvg-A"),Aanbod!E181,IF(EXACT(Aanbod!D181, "Gvg"),Aanbod!E181,0))),0)," ")</f>
        <v xml:space="preserve"> </v>
      </c>
      <c r="BB166" s="5" t="str">
        <f>IF(Aanbod!D181&gt;"",IF($AZ$203&gt;0,$AY$1/$AZ$203*AZ166,0)," ")</f>
        <v xml:space="preserve"> </v>
      </c>
      <c r="BC166" s="29" t="str">
        <f>IF(Aanbod!D181&gt;"",IF(BA166&gt;0,BB166/BA166," ")," ")</f>
        <v xml:space="preserve"> </v>
      </c>
      <c r="BD166" s="5"/>
      <c r="BE166" s="5"/>
      <c r="BF166" s="5" t="str">
        <f>IF(Aanbod!D181&gt;"",IF(EXACT(AK166,0),IF(EXACT(Aanbod!D181, "pB"),Berekening!B166,IF(EXACT(Aanbod!D181, "Gvg-B"),Berekening!B166,IF(EXACT(Aanbod!D181, "Gvg"),Berekening!B166,0))),0)," ")</f>
        <v xml:space="preserve"> </v>
      </c>
      <c r="BG166" s="5" t="str">
        <f>IF(Aanbod!D181&gt;"",IF(EXACT(AK166,0),IF(EXACT(Aanbod!D181, "pB"),Aanbod!E181,IF(EXACT(Aanbod!D181, "Gvg-B"),Aanbod!E181,IF(EXACT(Aanbod!D181, "Gvg"),Aanbod!E181,0))),0)," ")</f>
        <v xml:space="preserve"> </v>
      </c>
      <c r="BH166" s="9" t="str">
        <f>IF(Aanbod!D181&gt;"",IF($BF$203&gt;0,$BE$1/$BF$203*BF166,0)," ")</f>
        <v xml:space="preserve"> </v>
      </c>
      <c r="BI166" s="10" t="str">
        <f>IF(Aanbod!D181&gt;"",IF(BG166&gt;0,BH166/BG166," ")," ")</f>
        <v xml:space="preserve"> </v>
      </c>
      <c r="BJ166" s="26"/>
      <c r="BK166" s="30"/>
      <c r="BL166" s="31" t="str">
        <f>IF(Aanbod!D181&gt;"",IF(EXACT(AK166,0),IF(EXACT(Aanbod!D181, "pA"),Berekening!B166,IF(EXACT(Aanbod!D181, "Gvg"),Berekening!B166,IF(EXACT(Aanbod!D181, "Gvg-A"),Berekening!B166,IF(EXACT(Aanbod!D181, "Gvg-B"),Berekening!B166,0)))),0)," ")</f>
        <v xml:space="preserve"> </v>
      </c>
      <c r="BM166" s="31" t="str">
        <f>IF(Aanbod!D181&gt;"",IF(EXACT(AK166,0),IF(EXACT(Aanbod!D181, "pA"),Aanbod!E181,IF(EXACT(Aanbod!D181, "Gvg"),Aanbod!E181,IF(EXACT(Aanbod!D181, "Gvg-A"),Aanbod!E181,IF(EXACT(Aanbod!D181, "Gvg-B"),Aanbod!E181,0)))),0)," ")</f>
        <v xml:space="preserve"> </v>
      </c>
      <c r="BN166" s="31" t="str">
        <f>IF(Aanbod!D181&gt;"",IF($BL$203&gt;0,$BK$1/$BL$203*BL166,0)," ")</f>
        <v xml:space="preserve"> </v>
      </c>
      <c r="BO166" s="29" t="str">
        <f>IF(Aanbod!D181&gt;"",IF(BM166&gt;0,BN166/BM166," ")," ")</f>
        <v xml:space="preserve"> </v>
      </c>
      <c r="BQ166" s="26"/>
      <c r="BR166" s="30"/>
      <c r="BS166" s="31" t="str">
        <f>IF(Aanbod!D181&gt;"",IF(EXACT(AK166,0),IF(EXACT(Aanbod!D181, "pB"),Berekening!B166,IF(EXACT(Aanbod!D181, "Gvg"),Berekening!B166,IF(EXACT(Aanbod!D181, "Gvg-A"),Berekening!B166,IF(EXACT(Aanbod!D181, "Gvg-B"),Berekening!B166,0)))),0)," ")</f>
        <v xml:space="preserve"> </v>
      </c>
      <c r="BT166" s="31" t="str">
        <f>IF(Aanbod!D181&gt;"",IF(EXACT(AK166,0),IF(EXACT(Aanbod!D181, "pB"),Aanbod!E181,IF(EXACT(Aanbod!D181, "Gvg"),Aanbod!E181,IF(EXACT(Aanbod!D181, "Gvg-A"),Aanbod!E181,IF(EXACT(Aanbod!D181, "Gvg-B"),Aanbod!E181,0)))),0)," ")</f>
        <v xml:space="preserve"> </v>
      </c>
      <c r="BU166" s="31" t="str">
        <f>IF(Aanbod!D181&gt;"",IF($BS$203&gt;0,$BR$1/$BS$203*BS166,0)," ")</f>
        <v xml:space="preserve"> </v>
      </c>
      <c r="BV166" s="29" t="str">
        <f>IF(Aanbod!D181&gt;"",IF(BT166&gt;0,BU166/BT166," ")," ")</f>
        <v xml:space="preserve"> </v>
      </c>
      <c r="BX166" s="34" t="str">
        <f>IF(Aanbod!D181&gt;"",AI166-AK166+BB166+BH166+BN166+BU166," ")</f>
        <v xml:space="preserve"> </v>
      </c>
      <c r="BY166" s="35" t="str">
        <f>IF(Aanbod!D181&gt;"",IF((BX166-AF166)&gt;0,0,(BX166-AF166))," ")</f>
        <v xml:space="preserve"> </v>
      </c>
      <c r="BZ166" s="35" t="str">
        <f>IF(Aanbod!D181&gt;"",IF((BX166-AF166)&gt;0,(BX166-AF166),0)," ")</f>
        <v xml:space="preserve"> </v>
      </c>
      <c r="CA166" s="35" t="str">
        <f>IF(Aanbod!D181&gt;"",IF(BZ166&gt;0,(Berekening!H166+BB166)/BX166*BZ166,0)," ")</f>
        <v xml:space="preserve"> </v>
      </c>
      <c r="CB166" s="35" t="str">
        <f>IF(Aanbod!D181&gt;"",IF(BZ166&gt;0,(Berekening!N166+BH166)/BX166*BZ166,0)," ")</f>
        <v xml:space="preserve"> </v>
      </c>
      <c r="CC166" s="35" t="str">
        <f>IF(Aanbod!D181&gt;"",IF(BZ166&gt;0,(Berekening!T166+BN166)/BX166*BZ166,0)," ")</f>
        <v xml:space="preserve"> </v>
      </c>
      <c r="CD166" s="33" t="str">
        <f>IF(Aanbod!D181&gt;"",IF(BZ166&gt;0,Berekening!AA166/BX166*BZ166,0)," ")</f>
        <v xml:space="preserve"> </v>
      </c>
      <c r="CE166" s="35"/>
      <c r="CM166" s="36"/>
      <c r="CN166" s="5"/>
      <c r="CO166" s="5" t="str">
        <f>IF(Aanbod!D181&gt;"",IF(EXACT(BZ166,0),IF(EXACT(AK166,0),IF(EXACT(AE166, "pA"),AH166,IF(EXACT(AE166, "Gvg-A"),AH166,IF(EXACT(AE166, "Gvg"),AH166,0))),0),0)," ")</f>
        <v xml:space="preserve"> </v>
      </c>
      <c r="CP166" s="5" t="str">
        <f>IF(Aanbod!D181&gt;"",IF(EXACT(BZ166,0),IF(EXACT(AK166,0),IF(EXACT(AE166, "pA"),AF166,IF(EXACT(AE166, "Gvg-A"),AF166,IF(EXACT(AE166, "Gvg"),AF166,0))),0),0)," ")</f>
        <v xml:space="preserve"> </v>
      </c>
      <c r="CQ166" s="5" t="str">
        <f>IF(Aanbod!D181&gt;"",IF($CO$203&gt;0,$CN$1/$CO$203*CO166,0)," ")</f>
        <v xml:space="preserve"> </v>
      </c>
      <c r="CR166" s="29" t="str">
        <f>IF(Aanbod!D181&gt;"",IF(CP166&gt;0,CQ166/CP166," ")," ")</f>
        <v xml:space="preserve"> </v>
      </c>
      <c r="CS166" s="5"/>
      <c r="CT166" s="5"/>
      <c r="CU166" s="5" t="str">
        <f>IF(Aanbod!D181&gt;"",IF(EXACT(BZ166,0),IF(EXACT(AK166,0),IF(EXACT(AE166, "pB"),AH166,IF(EXACT(AE166, "Gvg-B"),AH166,IF(EXACT(AE166, "Gvg"),AH166,0))),0),0)," ")</f>
        <v xml:space="preserve"> </v>
      </c>
      <c r="CV166" s="5" t="str">
        <f>IF(Aanbod!D181&gt;"",IF(EXACT(BZ166,0),IF(EXACT(AK166,0),IF(EXACT(AE166, "pB"),AF166,IF(EXACT(AE166, "Gvg-B"),AF166,IF(EXACT(AE166, "Gvg"),AF166,0))),0),0)," ")</f>
        <v xml:space="preserve"> </v>
      </c>
      <c r="CW166" s="9" t="str">
        <f>IF(Aanbod!D181&gt;"",IF($CU$203&gt;0,$CT$1/$CU$203*CU166,0)," ")</f>
        <v xml:space="preserve"> </v>
      </c>
      <c r="CX166" s="10" t="str">
        <f>IF(Aanbod!D181&gt;"",IF(CV166&gt;0,CW166/CV166," ")," ")</f>
        <v xml:space="preserve"> </v>
      </c>
      <c r="CY166" s="26"/>
      <c r="CZ166" s="30"/>
      <c r="DA166" s="31" t="str">
        <f>IF(Aanbod!D181&gt;"",IF(EXACT(BZ166,0),IF(EXACT(AK166,0),IF(EXACT(AE166, "pA"),AH166,IF(EXACT(AE166, "Gvg"),AH166,IF(EXACT(AE166, "Gvg-A"),AH166,IF(EXACT(AE166, "Gvg-B"),AH166,0)))),0),0)," ")</f>
        <v xml:space="preserve"> </v>
      </c>
      <c r="DB166" s="31" t="str">
        <f>IF(Aanbod!D181&gt;"",IF(EXACT(BZ166,0),IF(EXACT(AK166,0),IF(EXACT(AE166, "pA"),AF166,IF(EXACT(AE166, "Gvg"),AF166,IF(EXACT(AE166, "Gvg-A"),AF166,IF(EXACT(AE166, "Gvg-B"),AF166,0)))),0),0)," ")</f>
        <v xml:space="preserve"> </v>
      </c>
      <c r="DC166" s="31" t="str">
        <f>IF(Aanbod!D181&gt;"",IF($DA$203&gt;0,$CZ$1/$DA$203*DA166,0)," ")</f>
        <v xml:space="preserve"> </v>
      </c>
      <c r="DD166" s="29" t="str">
        <f>IF(Aanbod!D181&gt;"",IF(DB166&gt;0,DC166/DB166," ")," ")</f>
        <v xml:space="preserve"> </v>
      </c>
      <c r="DF166" s="26"/>
      <c r="DG166" s="30"/>
      <c r="DH166" s="31" t="str">
        <f>IF(Aanbod!D181&gt;"",IF(EXACT(BZ166,0),IF(EXACT(AK166,0),IF(EXACT(AE166, "pB"),AH166,IF(EXACT(AE166, "Gvg"),AH166,IF(EXACT(AE166, "Gvg-A"),AH166,IF(EXACT(AE166, "Gvg-B"),AH166,0)))),0),0)," ")</f>
        <v xml:space="preserve"> </v>
      </c>
      <c r="DI166" s="31" t="str">
        <f>IF(Aanbod!D181&gt;"",IF(EXACT(BZ166,0),IF(EXACT(AK166,0),IF(EXACT(AE166, "pB"),AF166,IF(EXACT(AE166, "Gvg"),AF166,IF(EXACT(AE166, "Gvg-A"),AF166,IF(EXACT(AE166, "Gvg-B"),AF166,0)))),0),0)," ")</f>
        <v xml:space="preserve"> </v>
      </c>
      <c r="DJ166" s="31" t="str">
        <f>IF(Aanbod!D181&gt;"",IF($DH$203&gt;0,$DG$1/$DH$203*DH166,0)," ")</f>
        <v xml:space="preserve"> </v>
      </c>
      <c r="DK166" s="29" t="str">
        <f>IF(Aanbod!D181&gt;"",IF(DI166&gt;0,DJ166/DI166," ")," ")</f>
        <v xml:space="preserve"> </v>
      </c>
      <c r="DM166" s="37" t="str">
        <f>IF(Aanbod!D181&gt;"",BX166-BZ166+CQ166+CW166+DC166+DJ166," ")</f>
        <v xml:space="preserve"> </v>
      </c>
      <c r="DN166" s="35" t="str">
        <f>IF(Aanbod!D181&gt;"",IF((DM166-AF166)&gt;0,(DM166-AF166),0)," ")</f>
        <v xml:space="preserve"> </v>
      </c>
      <c r="DO166" s="35" t="str">
        <f>IF(Aanbod!D181&gt;"",IF(DN166&gt;0,(Berekening!H166+BB166+CQ166)/DM166*DN166,0)," ")</f>
        <v xml:space="preserve"> </v>
      </c>
      <c r="DP166" s="35" t="str">
        <f>IF(Aanbod!D181&gt;"",IF(DN166&gt;0,(Berekening!N166+BH166+CW166)/DM166*DN166,0)," ")</f>
        <v xml:space="preserve"> </v>
      </c>
      <c r="DQ166" s="35" t="str">
        <f>IF(Aanbod!D181&gt;"",IF(DN166&gt;0,(Berekening!T166+BN166+DC166)/DM166*DN166,0)," ")</f>
        <v xml:space="preserve"> </v>
      </c>
      <c r="DR166" s="33" t="str">
        <f>IF(Aanbod!D181&gt;"",IF(DN166&gt;0,(Berekening!AA166+BU166+DJ166)/DM166*DN166,0)," ")</f>
        <v xml:space="preserve"> </v>
      </c>
      <c r="DS166" s="35"/>
      <c r="DT166" s="38" t="str">
        <f>IF(Aanbod!D181&gt;"",ROUND((DM166-DN166),2)," ")</f>
        <v xml:space="preserve"> </v>
      </c>
      <c r="DU166" s="38" t="str">
        <f>IF(Aanbod!D181&gt;"",IF(DT166=C166,0.01,DT166),"")</f>
        <v/>
      </c>
      <c r="DV166" s="39" t="str">
        <f>IF(Aanbod!D181&gt;"",RANK(DU166,$DU$2:$DU$201) + COUNTIF($DU$2:DU166,DU166) -1," ")</f>
        <v xml:space="preserve"> </v>
      </c>
      <c r="DW166" s="35" t="str">
        <f>IF(Aanbod!D181&gt;"",IF($DV$203&lt;0,IF(DV166&lt;=ABS($DV$203),0.01,0),IF(DV166&lt;=ABS($DV$203),-0.01,0))," ")</f>
        <v xml:space="preserve"> </v>
      </c>
      <c r="DX166" s="35"/>
      <c r="DY166" s="28" t="str">
        <f>IF(Aanbod!D181&gt;"",DT166+DW166," ")</f>
        <v xml:space="preserve"> </v>
      </c>
    </row>
    <row r="167" spans="1:129" x14ac:dyDescent="0.25">
      <c r="A167" s="26" t="str">
        <f>Aanbod!A182</f>
        <v/>
      </c>
      <c r="B167" s="27" t="str">
        <f>IF(Aanbod!D182&gt;"",IF(EXACT(Aanbod!F182, "Preferent"),Aanbod!E182*2,IF(EXACT(Aanbod!F182, "Concurrent"),Aanbod!E182,0))," ")</f>
        <v xml:space="preserve"> </v>
      </c>
      <c r="C167" s="28" t="str">
        <f>IF(Aanbod!E182&gt;0,Aanbod!E182," ")</f>
        <v xml:space="preserve"> </v>
      </c>
      <c r="D167" s="5"/>
      <c r="E167" s="5"/>
      <c r="F167" s="5" t="str">
        <f>IF(Aanbod!D182&gt;"",IF(EXACT(Aanbod!D182, "pA"),Berekening!B167,IF(EXACT(Aanbod!D182, "Gvg-A"),Berekening!B167,IF(EXACT(Aanbod!D182, "Gvg"),Berekening!B167,0)))," ")</f>
        <v xml:space="preserve"> </v>
      </c>
      <c r="G167" s="5" t="str">
        <f>IF(Aanbod!D182&gt;"",IF(EXACT(Aanbod!D182, "pA"),Aanbod!E182,IF(EXACT(Aanbod!D182, "Gvg-A"),Aanbod!E182,IF(EXACT(Aanbod!D182, "Gvg"),Aanbod!E182,0)))," ")</f>
        <v xml:space="preserve"> </v>
      </c>
      <c r="H167" s="5" t="str">
        <f>IF(Aanbod!D182&gt;"",IF($F$203&gt;0,$E$1/$F$203*F167,0)," ")</f>
        <v xml:space="preserve"> </v>
      </c>
      <c r="I167" s="29" t="str">
        <f>IF(Aanbod!D182&gt;"",IF(G167&gt;0,H167/G167," ")," ")</f>
        <v xml:space="preserve"> </v>
      </c>
      <c r="J167" s="5"/>
      <c r="K167" s="5"/>
      <c r="L167" s="5" t="str">
        <f>IF(Aanbod!D182&gt;"",IF(EXACT(Aanbod!D182, "pB"),Berekening!B167,IF(EXACT(Aanbod!D182, "Gvg-B"),Berekening!B167,IF(EXACT(Aanbod!D182, "Gvg"),Berekening!B167,0)))," ")</f>
        <v xml:space="preserve"> </v>
      </c>
      <c r="M167" s="5" t="str">
        <f>IF(Aanbod!D182&gt;"",IF(EXACT(Aanbod!D182, "pB"),Aanbod!E182,IF(EXACT(Aanbod!D182, "Gvg-B"),Aanbod!E182,IF(EXACT(Aanbod!D182, "Gvg"),Aanbod!E182,0)))," ")</f>
        <v xml:space="preserve"> </v>
      </c>
      <c r="N167" s="9" t="str">
        <f>IF(Aanbod!D182&gt;"",IF($L$203&gt;0,$K$1/$L$203*L167,0)," ")</f>
        <v xml:space="preserve"> </v>
      </c>
      <c r="O167" s="10" t="str">
        <f>IF(Aanbod!D182&gt;"",IF(M167&gt;0,N167/M167," ")," ")</f>
        <v xml:space="preserve"> </v>
      </c>
      <c r="P167" s="26"/>
      <c r="Q167" s="30"/>
      <c r="R167" s="31" t="str">
        <f>IF(Aanbod!D182&gt;"",IF(EXACT(Aanbod!D182, "pA"),Berekening!B167,IF(EXACT(Aanbod!D182, "Gvg"),Berekening!B167,IF(EXACT(Aanbod!D182, "Gvg-A"),Berekening!B167,IF(EXACT(Aanbod!D182, "Gvg-B"),Berekening!B167,0))))," ")</f>
        <v xml:space="preserve"> </v>
      </c>
      <c r="S167" s="31" t="str">
        <f>IF(Aanbod!D182&gt;"",IF(EXACT(Aanbod!D182, "pA"),Aanbod!E182,IF(EXACT(Aanbod!D182, "Gvg"),Aanbod!E182,IF(EXACT(Aanbod!D182, "Gvg-A"),Aanbod!E182,IF(EXACT(Aanbod!D182, "Gvg-B"),Aanbod!E182,0))))," ")</f>
        <v xml:space="preserve"> </v>
      </c>
      <c r="T167" s="31" t="str">
        <f>IF(Aanbod!D182&gt;"",IF($R$203&gt;0,$Q$1/$R$203*R167,0)," ")</f>
        <v xml:space="preserve"> </v>
      </c>
      <c r="U167" s="29" t="str">
        <f>IF(Aanbod!D182&gt;"",IF(S167&gt;0,T167/S167," ")," ")</f>
        <v xml:space="preserve"> </v>
      </c>
      <c r="W167" s="26"/>
      <c r="X167" s="30"/>
      <c r="Y167" s="31" t="str">
        <f>IF(Aanbod!D182&gt;"",IF(EXACT(Aanbod!D182, "pB"),Berekening!B167,IF(EXACT(Aanbod!D182, "Gvg"),Berekening!B167,IF(EXACT(Aanbod!D182, "Gvg-A"),Berekening!B167,IF(EXACT(Aanbod!D182, "Gvg-B"),Berekening!B167,0))))," ")</f>
        <v xml:space="preserve"> </v>
      </c>
      <c r="Z167" s="31" t="str">
        <f>IF(Aanbod!D182&gt;"",IF(EXACT(Aanbod!D182, "pB"),Aanbod!E182,IF(EXACT(Aanbod!D182, "Gvg"),Aanbod!E182,IF(EXACT(Aanbod!D182, "Gvg-A"),Aanbod!E182,IF(EXACT(Aanbod!D182, "Gvg-B"),Aanbod!E182,0))))," ")</f>
        <v xml:space="preserve"> </v>
      </c>
      <c r="AA167" s="31" t="str">
        <f>IF(Aanbod!D182&gt;"",IF($Y$203&gt;0,$X$1/$Y$203*Y167,0)," ")</f>
        <v xml:space="preserve"> </v>
      </c>
      <c r="AB167" s="29" t="str">
        <f>IF(Aanbod!D182&gt;"",IF(Z167&gt;0,AA167/Z167," ")," ")</f>
        <v xml:space="preserve"> </v>
      </c>
      <c r="AC167" s="32"/>
      <c r="AD167" s="26" t="str">
        <f>IF(Aanbod!D182&gt;"",ROW(AE167)-1," ")</f>
        <v xml:space="preserve"> </v>
      </c>
      <c r="AE167" t="str">
        <f>IF(Aanbod!D182&gt;"",Aanbod!D182," ")</f>
        <v xml:space="preserve"> </v>
      </c>
      <c r="AF167" s="9" t="str">
        <f>IF(Aanbod!D182&gt;"",Aanbod!E182," ")</f>
        <v xml:space="preserve"> </v>
      </c>
      <c r="AG167" t="str">
        <f>IF(Aanbod!D182&gt;"",Aanbod!F182," ")</f>
        <v xml:space="preserve"> </v>
      </c>
      <c r="AH167" s="33" t="str">
        <f>IF(Aanbod!D182&gt;"",Berekening!B167," ")</f>
        <v xml:space="preserve"> </v>
      </c>
      <c r="AI167" s="34" t="str">
        <f>IF(Aanbod!D182&gt;"",Berekening!H167+Berekening!N167+Berekening!T167+Berekening!AA167," ")</f>
        <v xml:space="preserve"> </v>
      </c>
      <c r="AJ167" s="35" t="str">
        <f>IF(Aanbod!D182&gt;"",IF((AI167-AF167)&gt;0,0,(AI167-AF167))," ")</f>
        <v xml:space="preserve"> </v>
      </c>
      <c r="AK167" s="35" t="str">
        <f>IF(Aanbod!D182&gt;"",IF((AI167-AF167)&gt;0,(AI167-AF167),0)," ")</f>
        <v xml:space="preserve"> </v>
      </c>
      <c r="AL167" s="35" t="str">
        <f>IF(Aanbod!D182&gt;"",IF(AK167&gt;0,Berekening!H167/AI167*AK167,0)," ")</f>
        <v xml:space="preserve"> </v>
      </c>
      <c r="AM167" s="35" t="str">
        <f>IF(Aanbod!D182&gt;"",IF(AK167&gt;0,Berekening!N167/AI167*AK167,0)," ")</f>
        <v xml:space="preserve"> </v>
      </c>
      <c r="AN167" s="35" t="str">
        <f>IF(Aanbod!D182&gt;"",IF(AK167&gt;0,Berekening!T167/AI167*AK167,0)," ")</f>
        <v xml:space="preserve"> </v>
      </c>
      <c r="AO167" s="33" t="str">
        <f>IF(Aanbod!D182&gt;"",IF(AK167&gt;0,Berekening!AA167/AI167*AK167,0)," ")</f>
        <v xml:space="preserve"> </v>
      </c>
      <c r="AX167" s="36"/>
      <c r="AY167" s="5"/>
      <c r="AZ167" s="5" t="str">
        <f>IF(Aanbod!D182&gt;"",IF(EXACT(AK167,0),IF(EXACT(Aanbod!D182, "pA"),Berekening!B167,IF(EXACT(Aanbod!D182, "Gvg-A"),Berekening!B167,IF(EXACT(Aanbod!D182, "Gvg"),Berekening!B167,0))),0)," ")</f>
        <v xml:space="preserve"> </v>
      </c>
      <c r="BA167" s="5" t="str">
        <f>IF(Aanbod!D182&gt;"",IF(EXACT(AK167,0),IF(EXACT(Aanbod!D182, "pA"),Aanbod!E182,IF(EXACT(Aanbod!D182, "Gvg-A"),Aanbod!E182,IF(EXACT(Aanbod!D182, "Gvg"),Aanbod!E182,0))),0)," ")</f>
        <v xml:space="preserve"> </v>
      </c>
      <c r="BB167" s="5" t="str">
        <f>IF(Aanbod!D182&gt;"",IF($AZ$203&gt;0,$AY$1/$AZ$203*AZ167,0)," ")</f>
        <v xml:space="preserve"> </v>
      </c>
      <c r="BC167" s="29" t="str">
        <f>IF(Aanbod!D182&gt;"",IF(BA167&gt;0,BB167/BA167," ")," ")</f>
        <v xml:space="preserve"> </v>
      </c>
      <c r="BD167" s="5"/>
      <c r="BE167" s="5"/>
      <c r="BF167" s="5" t="str">
        <f>IF(Aanbod!D182&gt;"",IF(EXACT(AK167,0),IF(EXACT(Aanbod!D182, "pB"),Berekening!B167,IF(EXACT(Aanbod!D182, "Gvg-B"),Berekening!B167,IF(EXACT(Aanbod!D182, "Gvg"),Berekening!B167,0))),0)," ")</f>
        <v xml:space="preserve"> </v>
      </c>
      <c r="BG167" s="5" t="str">
        <f>IF(Aanbod!D182&gt;"",IF(EXACT(AK167,0),IF(EXACT(Aanbod!D182, "pB"),Aanbod!E182,IF(EXACT(Aanbod!D182, "Gvg-B"),Aanbod!E182,IF(EXACT(Aanbod!D182, "Gvg"),Aanbod!E182,0))),0)," ")</f>
        <v xml:space="preserve"> </v>
      </c>
      <c r="BH167" s="9" t="str">
        <f>IF(Aanbod!D182&gt;"",IF($BF$203&gt;0,$BE$1/$BF$203*BF167,0)," ")</f>
        <v xml:space="preserve"> </v>
      </c>
      <c r="BI167" s="10" t="str">
        <f>IF(Aanbod!D182&gt;"",IF(BG167&gt;0,BH167/BG167," ")," ")</f>
        <v xml:space="preserve"> </v>
      </c>
      <c r="BJ167" s="26"/>
      <c r="BK167" s="30"/>
      <c r="BL167" s="31" t="str">
        <f>IF(Aanbod!D182&gt;"",IF(EXACT(AK167,0),IF(EXACT(Aanbod!D182, "pA"),Berekening!B167,IF(EXACT(Aanbod!D182, "Gvg"),Berekening!B167,IF(EXACT(Aanbod!D182, "Gvg-A"),Berekening!B167,IF(EXACT(Aanbod!D182, "Gvg-B"),Berekening!B167,0)))),0)," ")</f>
        <v xml:space="preserve"> </v>
      </c>
      <c r="BM167" s="31" t="str">
        <f>IF(Aanbod!D182&gt;"",IF(EXACT(AK167,0),IF(EXACT(Aanbod!D182, "pA"),Aanbod!E182,IF(EXACT(Aanbod!D182, "Gvg"),Aanbod!E182,IF(EXACT(Aanbod!D182, "Gvg-A"),Aanbod!E182,IF(EXACT(Aanbod!D182, "Gvg-B"),Aanbod!E182,0)))),0)," ")</f>
        <v xml:space="preserve"> </v>
      </c>
      <c r="BN167" s="31" t="str">
        <f>IF(Aanbod!D182&gt;"",IF($BL$203&gt;0,$BK$1/$BL$203*BL167,0)," ")</f>
        <v xml:space="preserve"> </v>
      </c>
      <c r="BO167" s="29" t="str">
        <f>IF(Aanbod!D182&gt;"",IF(BM167&gt;0,BN167/BM167," ")," ")</f>
        <v xml:space="preserve"> </v>
      </c>
      <c r="BQ167" s="26"/>
      <c r="BR167" s="30"/>
      <c r="BS167" s="31" t="str">
        <f>IF(Aanbod!D182&gt;"",IF(EXACT(AK167,0),IF(EXACT(Aanbod!D182, "pB"),Berekening!B167,IF(EXACT(Aanbod!D182, "Gvg"),Berekening!B167,IF(EXACT(Aanbod!D182, "Gvg-A"),Berekening!B167,IF(EXACT(Aanbod!D182, "Gvg-B"),Berekening!B167,0)))),0)," ")</f>
        <v xml:space="preserve"> </v>
      </c>
      <c r="BT167" s="31" t="str">
        <f>IF(Aanbod!D182&gt;"",IF(EXACT(AK167,0),IF(EXACT(Aanbod!D182, "pB"),Aanbod!E182,IF(EXACT(Aanbod!D182, "Gvg"),Aanbod!E182,IF(EXACT(Aanbod!D182, "Gvg-A"),Aanbod!E182,IF(EXACT(Aanbod!D182, "Gvg-B"),Aanbod!E182,0)))),0)," ")</f>
        <v xml:space="preserve"> </v>
      </c>
      <c r="BU167" s="31" t="str">
        <f>IF(Aanbod!D182&gt;"",IF($BS$203&gt;0,$BR$1/$BS$203*BS167,0)," ")</f>
        <v xml:space="preserve"> </v>
      </c>
      <c r="BV167" s="29" t="str">
        <f>IF(Aanbod!D182&gt;"",IF(BT167&gt;0,BU167/BT167," ")," ")</f>
        <v xml:space="preserve"> </v>
      </c>
      <c r="BX167" s="34" t="str">
        <f>IF(Aanbod!D182&gt;"",AI167-AK167+BB167+BH167+BN167+BU167," ")</f>
        <v xml:space="preserve"> </v>
      </c>
      <c r="BY167" s="35" t="str">
        <f>IF(Aanbod!D182&gt;"",IF((BX167-AF167)&gt;0,0,(BX167-AF167))," ")</f>
        <v xml:space="preserve"> </v>
      </c>
      <c r="BZ167" s="35" t="str">
        <f>IF(Aanbod!D182&gt;"",IF((BX167-AF167)&gt;0,(BX167-AF167),0)," ")</f>
        <v xml:space="preserve"> </v>
      </c>
      <c r="CA167" s="35" t="str">
        <f>IF(Aanbod!D182&gt;"",IF(BZ167&gt;0,(Berekening!H167+BB167)/BX167*BZ167,0)," ")</f>
        <v xml:space="preserve"> </v>
      </c>
      <c r="CB167" s="35" t="str">
        <f>IF(Aanbod!D182&gt;"",IF(BZ167&gt;0,(Berekening!N167+BH167)/BX167*BZ167,0)," ")</f>
        <v xml:space="preserve"> </v>
      </c>
      <c r="CC167" s="35" t="str">
        <f>IF(Aanbod!D182&gt;"",IF(BZ167&gt;0,(Berekening!T167+BN167)/BX167*BZ167,0)," ")</f>
        <v xml:space="preserve"> </v>
      </c>
      <c r="CD167" s="33" t="str">
        <f>IF(Aanbod!D182&gt;"",IF(BZ167&gt;0,Berekening!AA167/BX167*BZ167,0)," ")</f>
        <v xml:space="preserve"> </v>
      </c>
      <c r="CE167" s="35"/>
      <c r="CM167" s="36"/>
      <c r="CN167" s="5"/>
      <c r="CO167" s="5" t="str">
        <f>IF(Aanbod!D182&gt;"",IF(EXACT(BZ167,0),IF(EXACT(AK167,0),IF(EXACT(AE167, "pA"),AH167,IF(EXACT(AE167, "Gvg-A"),AH167,IF(EXACT(AE167, "Gvg"),AH167,0))),0),0)," ")</f>
        <v xml:space="preserve"> </v>
      </c>
      <c r="CP167" s="5" t="str">
        <f>IF(Aanbod!D182&gt;"",IF(EXACT(BZ167,0),IF(EXACT(AK167,0),IF(EXACT(AE167, "pA"),AF167,IF(EXACT(AE167, "Gvg-A"),AF167,IF(EXACT(AE167, "Gvg"),AF167,0))),0),0)," ")</f>
        <v xml:space="preserve"> </v>
      </c>
      <c r="CQ167" s="5" t="str">
        <f>IF(Aanbod!D182&gt;"",IF($CO$203&gt;0,$CN$1/$CO$203*CO167,0)," ")</f>
        <v xml:space="preserve"> </v>
      </c>
      <c r="CR167" s="29" t="str">
        <f>IF(Aanbod!D182&gt;"",IF(CP167&gt;0,CQ167/CP167," ")," ")</f>
        <v xml:space="preserve"> </v>
      </c>
      <c r="CS167" s="5"/>
      <c r="CT167" s="5"/>
      <c r="CU167" s="5" t="str">
        <f>IF(Aanbod!D182&gt;"",IF(EXACT(BZ167,0),IF(EXACT(AK167,0),IF(EXACT(AE167, "pB"),AH167,IF(EXACT(AE167, "Gvg-B"),AH167,IF(EXACT(AE167, "Gvg"),AH167,0))),0),0)," ")</f>
        <v xml:space="preserve"> </v>
      </c>
      <c r="CV167" s="5" t="str">
        <f>IF(Aanbod!D182&gt;"",IF(EXACT(BZ167,0),IF(EXACT(AK167,0),IF(EXACT(AE167, "pB"),AF167,IF(EXACT(AE167, "Gvg-B"),AF167,IF(EXACT(AE167, "Gvg"),AF167,0))),0),0)," ")</f>
        <v xml:space="preserve"> </v>
      </c>
      <c r="CW167" s="9" t="str">
        <f>IF(Aanbod!D182&gt;"",IF($CU$203&gt;0,$CT$1/$CU$203*CU167,0)," ")</f>
        <v xml:space="preserve"> </v>
      </c>
      <c r="CX167" s="10" t="str">
        <f>IF(Aanbod!D182&gt;"",IF(CV167&gt;0,CW167/CV167," ")," ")</f>
        <v xml:space="preserve"> </v>
      </c>
      <c r="CY167" s="26"/>
      <c r="CZ167" s="30"/>
      <c r="DA167" s="31" t="str">
        <f>IF(Aanbod!D182&gt;"",IF(EXACT(BZ167,0),IF(EXACT(AK167,0),IF(EXACT(AE167, "pA"),AH167,IF(EXACT(AE167, "Gvg"),AH167,IF(EXACT(AE167, "Gvg-A"),AH167,IF(EXACT(AE167, "Gvg-B"),AH167,0)))),0),0)," ")</f>
        <v xml:space="preserve"> </v>
      </c>
      <c r="DB167" s="31" t="str">
        <f>IF(Aanbod!D182&gt;"",IF(EXACT(BZ167,0),IF(EXACT(AK167,0),IF(EXACT(AE167, "pA"),AF167,IF(EXACT(AE167, "Gvg"),AF167,IF(EXACT(AE167, "Gvg-A"),AF167,IF(EXACT(AE167, "Gvg-B"),AF167,0)))),0),0)," ")</f>
        <v xml:space="preserve"> </v>
      </c>
      <c r="DC167" s="31" t="str">
        <f>IF(Aanbod!D182&gt;"",IF($DA$203&gt;0,$CZ$1/$DA$203*DA167,0)," ")</f>
        <v xml:space="preserve"> </v>
      </c>
      <c r="DD167" s="29" t="str">
        <f>IF(Aanbod!D182&gt;"",IF(DB167&gt;0,DC167/DB167," ")," ")</f>
        <v xml:space="preserve"> </v>
      </c>
      <c r="DF167" s="26"/>
      <c r="DG167" s="30"/>
      <c r="DH167" s="31" t="str">
        <f>IF(Aanbod!D182&gt;"",IF(EXACT(BZ167,0),IF(EXACT(AK167,0),IF(EXACT(AE167, "pB"),AH167,IF(EXACT(AE167, "Gvg"),AH167,IF(EXACT(AE167, "Gvg-A"),AH167,IF(EXACT(AE167, "Gvg-B"),AH167,0)))),0),0)," ")</f>
        <v xml:space="preserve"> </v>
      </c>
      <c r="DI167" s="31" t="str">
        <f>IF(Aanbod!D182&gt;"",IF(EXACT(BZ167,0),IF(EXACT(AK167,0),IF(EXACT(AE167, "pB"),AF167,IF(EXACT(AE167, "Gvg"),AF167,IF(EXACT(AE167, "Gvg-A"),AF167,IF(EXACT(AE167, "Gvg-B"),AF167,0)))),0),0)," ")</f>
        <v xml:space="preserve"> </v>
      </c>
      <c r="DJ167" s="31" t="str">
        <f>IF(Aanbod!D182&gt;"",IF($DH$203&gt;0,$DG$1/$DH$203*DH167,0)," ")</f>
        <v xml:space="preserve"> </v>
      </c>
      <c r="DK167" s="29" t="str">
        <f>IF(Aanbod!D182&gt;"",IF(DI167&gt;0,DJ167/DI167," ")," ")</f>
        <v xml:space="preserve"> </v>
      </c>
      <c r="DM167" s="37" t="str">
        <f>IF(Aanbod!D182&gt;"",BX167-BZ167+CQ167+CW167+DC167+DJ167," ")</f>
        <v xml:space="preserve"> </v>
      </c>
      <c r="DN167" s="35" t="str">
        <f>IF(Aanbod!D182&gt;"",IF((DM167-AF167)&gt;0,(DM167-AF167),0)," ")</f>
        <v xml:space="preserve"> </v>
      </c>
      <c r="DO167" s="35" t="str">
        <f>IF(Aanbod!D182&gt;"",IF(DN167&gt;0,(Berekening!H167+BB167+CQ167)/DM167*DN167,0)," ")</f>
        <v xml:space="preserve"> </v>
      </c>
      <c r="DP167" s="35" t="str">
        <f>IF(Aanbod!D182&gt;"",IF(DN167&gt;0,(Berekening!N167+BH167+CW167)/DM167*DN167,0)," ")</f>
        <v xml:space="preserve"> </v>
      </c>
      <c r="DQ167" s="35" t="str">
        <f>IF(Aanbod!D182&gt;"",IF(DN167&gt;0,(Berekening!T167+BN167+DC167)/DM167*DN167,0)," ")</f>
        <v xml:space="preserve"> </v>
      </c>
      <c r="DR167" s="33" t="str">
        <f>IF(Aanbod!D182&gt;"",IF(DN167&gt;0,(Berekening!AA167+BU167+DJ167)/DM167*DN167,0)," ")</f>
        <v xml:space="preserve"> </v>
      </c>
      <c r="DS167" s="35"/>
      <c r="DT167" s="38" t="str">
        <f>IF(Aanbod!D182&gt;"",ROUND((DM167-DN167),2)," ")</f>
        <v xml:space="preserve"> </v>
      </c>
      <c r="DU167" s="38" t="str">
        <f>IF(Aanbod!D182&gt;"",IF(DT167=C167,0.01,DT167),"")</f>
        <v/>
      </c>
      <c r="DV167" s="39" t="str">
        <f>IF(Aanbod!D182&gt;"",RANK(DU167,$DU$2:$DU$201) + COUNTIF($DU$2:DU167,DU167) -1," ")</f>
        <v xml:space="preserve"> </v>
      </c>
      <c r="DW167" s="35" t="str">
        <f>IF(Aanbod!D182&gt;"",IF($DV$203&lt;0,IF(DV167&lt;=ABS($DV$203),0.01,0),IF(DV167&lt;=ABS($DV$203),-0.01,0))," ")</f>
        <v xml:space="preserve"> </v>
      </c>
      <c r="DX167" s="35"/>
      <c r="DY167" s="28" t="str">
        <f>IF(Aanbod!D182&gt;"",DT167+DW167," ")</f>
        <v xml:space="preserve"> </v>
      </c>
    </row>
    <row r="168" spans="1:129" x14ac:dyDescent="0.25">
      <c r="A168" s="26" t="str">
        <f>Aanbod!A183</f>
        <v/>
      </c>
      <c r="B168" s="27" t="str">
        <f>IF(Aanbod!D183&gt;"",IF(EXACT(Aanbod!F183, "Preferent"),Aanbod!E183*2,IF(EXACT(Aanbod!F183, "Concurrent"),Aanbod!E183,0))," ")</f>
        <v xml:space="preserve"> </v>
      </c>
      <c r="C168" s="28" t="str">
        <f>IF(Aanbod!E183&gt;0,Aanbod!E183," ")</f>
        <v xml:space="preserve"> </v>
      </c>
      <c r="D168" s="5"/>
      <c r="E168" s="5"/>
      <c r="F168" s="5" t="str">
        <f>IF(Aanbod!D183&gt;"",IF(EXACT(Aanbod!D183, "pA"),Berekening!B168,IF(EXACT(Aanbod!D183, "Gvg-A"),Berekening!B168,IF(EXACT(Aanbod!D183, "Gvg"),Berekening!B168,0)))," ")</f>
        <v xml:space="preserve"> </v>
      </c>
      <c r="G168" s="5" t="str">
        <f>IF(Aanbod!D183&gt;"",IF(EXACT(Aanbod!D183, "pA"),Aanbod!E183,IF(EXACT(Aanbod!D183, "Gvg-A"),Aanbod!E183,IF(EXACT(Aanbod!D183, "Gvg"),Aanbod!E183,0)))," ")</f>
        <v xml:space="preserve"> </v>
      </c>
      <c r="H168" s="5" t="str">
        <f>IF(Aanbod!D183&gt;"",IF($F$203&gt;0,$E$1/$F$203*F168,0)," ")</f>
        <v xml:space="preserve"> </v>
      </c>
      <c r="I168" s="29" t="str">
        <f>IF(Aanbod!D183&gt;"",IF(G168&gt;0,H168/G168," ")," ")</f>
        <v xml:space="preserve"> </v>
      </c>
      <c r="J168" s="5"/>
      <c r="K168" s="5"/>
      <c r="L168" s="5" t="str">
        <f>IF(Aanbod!D183&gt;"",IF(EXACT(Aanbod!D183, "pB"),Berekening!B168,IF(EXACT(Aanbod!D183, "Gvg-B"),Berekening!B168,IF(EXACT(Aanbod!D183, "Gvg"),Berekening!B168,0)))," ")</f>
        <v xml:space="preserve"> </v>
      </c>
      <c r="M168" s="5" t="str">
        <f>IF(Aanbod!D183&gt;"",IF(EXACT(Aanbod!D183, "pB"),Aanbod!E183,IF(EXACT(Aanbod!D183, "Gvg-B"),Aanbod!E183,IF(EXACT(Aanbod!D183, "Gvg"),Aanbod!E183,0)))," ")</f>
        <v xml:space="preserve"> </v>
      </c>
      <c r="N168" s="9" t="str">
        <f>IF(Aanbod!D183&gt;"",IF($L$203&gt;0,$K$1/$L$203*L168,0)," ")</f>
        <v xml:space="preserve"> </v>
      </c>
      <c r="O168" s="10" t="str">
        <f>IF(Aanbod!D183&gt;"",IF(M168&gt;0,N168/M168," ")," ")</f>
        <v xml:space="preserve"> </v>
      </c>
      <c r="P168" s="26"/>
      <c r="Q168" s="30"/>
      <c r="R168" s="31" t="str">
        <f>IF(Aanbod!D183&gt;"",IF(EXACT(Aanbod!D183, "pA"),Berekening!B168,IF(EXACT(Aanbod!D183, "Gvg"),Berekening!B168,IF(EXACT(Aanbod!D183, "Gvg-A"),Berekening!B168,IF(EXACT(Aanbod!D183, "Gvg-B"),Berekening!B168,0))))," ")</f>
        <v xml:space="preserve"> </v>
      </c>
      <c r="S168" s="31" t="str">
        <f>IF(Aanbod!D183&gt;"",IF(EXACT(Aanbod!D183, "pA"),Aanbod!E183,IF(EXACT(Aanbod!D183, "Gvg"),Aanbod!E183,IF(EXACT(Aanbod!D183, "Gvg-A"),Aanbod!E183,IF(EXACT(Aanbod!D183, "Gvg-B"),Aanbod!E183,0))))," ")</f>
        <v xml:space="preserve"> </v>
      </c>
      <c r="T168" s="31" t="str">
        <f>IF(Aanbod!D183&gt;"",IF($R$203&gt;0,$Q$1/$R$203*R168,0)," ")</f>
        <v xml:space="preserve"> </v>
      </c>
      <c r="U168" s="29" t="str">
        <f>IF(Aanbod!D183&gt;"",IF(S168&gt;0,T168/S168," ")," ")</f>
        <v xml:space="preserve"> </v>
      </c>
      <c r="W168" s="26"/>
      <c r="X168" s="30"/>
      <c r="Y168" s="31" t="str">
        <f>IF(Aanbod!D183&gt;"",IF(EXACT(Aanbod!D183, "pB"),Berekening!B168,IF(EXACT(Aanbod!D183, "Gvg"),Berekening!B168,IF(EXACT(Aanbod!D183, "Gvg-A"),Berekening!B168,IF(EXACT(Aanbod!D183, "Gvg-B"),Berekening!B168,0))))," ")</f>
        <v xml:space="preserve"> </v>
      </c>
      <c r="Z168" s="31" t="str">
        <f>IF(Aanbod!D183&gt;"",IF(EXACT(Aanbod!D183, "pB"),Aanbod!E183,IF(EXACT(Aanbod!D183, "Gvg"),Aanbod!E183,IF(EXACT(Aanbod!D183, "Gvg-A"),Aanbod!E183,IF(EXACT(Aanbod!D183, "Gvg-B"),Aanbod!E183,0))))," ")</f>
        <v xml:space="preserve"> </v>
      </c>
      <c r="AA168" s="31" t="str">
        <f>IF(Aanbod!D183&gt;"",IF($Y$203&gt;0,$X$1/$Y$203*Y168,0)," ")</f>
        <v xml:space="preserve"> </v>
      </c>
      <c r="AB168" s="29" t="str">
        <f>IF(Aanbod!D183&gt;"",IF(Z168&gt;0,AA168/Z168," ")," ")</f>
        <v xml:space="preserve"> </v>
      </c>
      <c r="AC168" s="32"/>
      <c r="AD168" s="26" t="str">
        <f>IF(Aanbod!D183&gt;"",ROW(AE168)-1," ")</f>
        <v xml:space="preserve"> </v>
      </c>
      <c r="AE168" t="str">
        <f>IF(Aanbod!D183&gt;"",Aanbod!D183," ")</f>
        <v xml:space="preserve"> </v>
      </c>
      <c r="AF168" s="9" t="str">
        <f>IF(Aanbod!D183&gt;"",Aanbod!E183," ")</f>
        <v xml:space="preserve"> </v>
      </c>
      <c r="AG168" t="str">
        <f>IF(Aanbod!D183&gt;"",Aanbod!F183," ")</f>
        <v xml:space="preserve"> </v>
      </c>
      <c r="AH168" s="33" t="str">
        <f>IF(Aanbod!D183&gt;"",Berekening!B168," ")</f>
        <v xml:space="preserve"> </v>
      </c>
      <c r="AI168" s="34" t="str">
        <f>IF(Aanbod!D183&gt;"",Berekening!H168+Berekening!N168+Berekening!T168+Berekening!AA168," ")</f>
        <v xml:space="preserve"> </v>
      </c>
      <c r="AJ168" s="35" t="str">
        <f>IF(Aanbod!D183&gt;"",IF((AI168-AF168)&gt;0,0,(AI168-AF168))," ")</f>
        <v xml:space="preserve"> </v>
      </c>
      <c r="AK168" s="35" t="str">
        <f>IF(Aanbod!D183&gt;"",IF((AI168-AF168)&gt;0,(AI168-AF168),0)," ")</f>
        <v xml:space="preserve"> </v>
      </c>
      <c r="AL168" s="35" t="str">
        <f>IF(Aanbod!D183&gt;"",IF(AK168&gt;0,Berekening!H168/AI168*AK168,0)," ")</f>
        <v xml:space="preserve"> </v>
      </c>
      <c r="AM168" s="35" t="str">
        <f>IF(Aanbod!D183&gt;"",IF(AK168&gt;0,Berekening!N168/AI168*AK168,0)," ")</f>
        <v xml:space="preserve"> </v>
      </c>
      <c r="AN168" s="35" t="str">
        <f>IF(Aanbod!D183&gt;"",IF(AK168&gt;0,Berekening!T168/AI168*AK168,0)," ")</f>
        <v xml:space="preserve"> </v>
      </c>
      <c r="AO168" s="33" t="str">
        <f>IF(Aanbod!D183&gt;"",IF(AK168&gt;0,Berekening!AA168/AI168*AK168,0)," ")</f>
        <v xml:space="preserve"> </v>
      </c>
      <c r="AX168" s="36"/>
      <c r="AY168" s="5"/>
      <c r="AZ168" s="5" t="str">
        <f>IF(Aanbod!D183&gt;"",IF(EXACT(AK168,0),IF(EXACT(Aanbod!D183, "pA"),Berekening!B168,IF(EXACT(Aanbod!D183, "Gvg-A"),Berekening!B168,IF(EXACT(Aanbod!D183, "Gvg"),Berekening!B168,0))),0)," ")</f>
        <v xml:space="preserve"> </v>
      </c>
      <c r="BA168" s="5" t="str">
        <f>IF(Aanbod!D183&gt;"",IF(EXACT(AK168,0),IF(EXACT(Aanbod!D183, "pA"),Aanbod!E183,IF(EXACT(Aanbod!D183, "Gvg-A"),Aanbod!E183,IF(EXACT(Aanbod!D183, "Gvg"),Aanbod!E183,0))),0)," ")</f>
        <v xml:space="preserve"> </v>
      </c>
      <c r="BB168" s="5" t="str">
        <f>IF(Aanbod!D183&gt;"",IF($AZ$203&gt;0,$AY$1/$AZ$203*AZ168,0)," ")</f>
        <v xml:space="preserve"> </v>
      </c>
      <c r="BC168" s="29" t="str">
        <f>IF(Aanbod!D183&gt;"",IF(BA168&gt;0,BB168/BA168," ")," ")</f>
        <v xml:space="preserve"> </v>
      </c>
      <c r="BD168" s="5"/>
      <c r="BE168" s="5"/>
      <c r="BF168" s="5" t="str">
        <f>IF(Aanbod!D183&gt;"",IF(EXACT(AK168,0),IF(EXACT(Aanbod!D183, "pB"),Berekening!B168,IF(EXACT(Aanbod!D183, "Gvg-B"),Berekening!B168,IF(EXACT(Aanbod!D183, "Gvg"),Berekening!B168,0))),0)," ")</f>
        <v xml:space="preserve"> </v>
      </c>
      <c r="BG168" s="5" t="str">
        <f>IF(Aanbod!D183&gt;"",IF(EXACT(AK168,0),IF(EXACT(Aanbod!D183, "pB"),Aanbod!E183,IF(EXACT(Aanbod!D183, "Gvg-B"),Aanbod!E183,IF(EXACT(Aanbod!D183, "Gvg"),Aanbod!E183,0))),0)," ")</f>
        <v xml:space="preserve"> </v>
      </c>
      <c r="BH168" s="9" t="str">
        <f>IF(Aanbod!D183&gt;"",IF($BF$203&gt;0,$BE$1/$BF$203*BF168,0)," ")</f>
        <v xml:space="preserve"> </v>
      </c>
      <c r="BI168" s="10" t="str">
        <f>IF(Aanbod!D183&gt;"",IF(BG168&gt;0,BH168/BG168," ")," ")</f>
        <v xml:space="preserve"> </v>
      </c>
      <c r="BJ168" s="26"/>
      <c r="BK168" s="30"/>
      <c r="BL168" s="31" t="str">
        <f>IF(Aanbod!D183&gt;"",IF(EXACT(AK168,0),IF(EXACT(Aanbod!D183, "pA"),Berekening!B168,IF(EXACT(Aanbod!D183, "Gvg"),Berekening!B168,IF(EXACT(Aanbod!D183, "Gvg-A"),Berekening!B168,IF(EXACT(Aanbod!D183, "Gvg-B"),Berekening!B168,0)))),0)," ")</f>
        <v xml:space="preserve"> </v>
      </c>
      <c r="BM168" s="31" t="str">
        <f>IF(Aanbod!D183&gt;"",IF(EXACT(AK168,0),IF(EXACT(Aanbod!D183, "pA"),Aanbod!E183,IF(EXACT(Aanbod!D183, "Gvg"),Aanbod!E183,IF(EXACT(Aanbod!D183, "Gvg-A"),Aanbod!E183,IF(EXACT(Aanbod!D183, "Gvg-B"),Aanbod!E183,0)))),0)," ")</f>
        <v xml:space="preserve"> </v>
      </c>
      <c r="BN168" s="31" t="str">
        <f>IF(Aanbod!D183&gt;"",IF($BL$203&gt;0,$BK$1/$BL$203*BL168,0)," ")</f>
        <v xml:space="preserve"> </v>
      </c>
      <c r="BO168" s="29" t="str">
        <f>IF(Aanbod!D183&gt;"",IF(BM168&gt;0,BN168/BM168," ")," ")</f>
        <v xml:space="preserve"> </v>
      </c>
      <c r="BQ168" s="26"/>
      <c r="BR168" s="30"/>
      <c r="BS168" s="31" t="str">
        <f>IF(Aanbod!D183&gt;"",IF(EXACT(AK168,0),IF(EXACT(Aanbod!D183, "pB"),Berekening!B168,IF(EXACT(Aanbod!D183, "Gvg"),Berekening!B168,IF(EXACT(Aanbod!D183, "Gvg-A"),Berekening!B168,IF(EXACT(Aanbod!D183, "Gvg-B"),Berekening!B168,0)))),0)," ")</f>
        <v xml:space="preserve"> </v>
      </c>
      <c r="BT168" s="31" t="str">
        <f>IF(Aanbod!D183&gt;"",IF(EXACT(AK168,0),IF(EXACT(Aanbod!D183, "pB"),Aanbod!E183,IF(EXACT(Aanbod!D183, "Gvg"),Aanbod!E183,IF(EXACT(Aanbod!D183, "Gvg-A"),Aanbod!E183,IF(EXACT(Aanbod!D183, "Gvg-B"),Aanbod!E183,0)))),0)," ")</f>
        <v xml:space="preserve"> </v>
      </c>
      <c r="BU168" s="31" t="str">
        <f>IF(Aanbod!D183&gt;"",IF($BS$203&gt;0,$BR$1/$BS$203*BS168,0)," ")</f>
        <v xml:space="preserve"> </v>
      </c>
      <c r="BV168" s="29" t="str">
        <f>IF(Aanbod!D183&gt;"",IF(BT168&gt;0,BU168/BT168," ")," ")</f>
        <v xml:space="preserve"> </v>
      </c>
      <c r="BX168" s="34" t="str">
        <f>IF(Aanbod!D183&gt;"",AI168-AK168+BB168+BH168+BN168+BU168," ")</f>
        <v xml:space="preserve"> </v>
      </c>
      <c r="BY168" s="35" t="str">
        <f>IF(Aanbod!D183&gt;"",IF((BX168-AF168)&gt;0,0,(BX168-AF168))," ")</f>
        <v xml:space="preserve"> </v>
      </c>
      <c r="BZ168" s="35" t="str">
        <f>IF(Aanbod!D183&gt;"",IF((BX168-AF168)&gt;0,(BX168-AF168),0)," ")</f>
        <v xml:space="preserve"> </v>
      </c>
      <c r="CA168" s="35" t="str">
        <f>IF(Aanbod!D183&gt;"",IF(BZ168&gt;0,(Berekening!H168+BB168)/BX168*BZ168,0)," ")</f>
        <v xml:space="preserve"> </v>
      </c>
      <c r="CB168" s="35" t="str">
        <f>IF(Aanbod!D183&gt;"",IF(BZ168&gt;0,(Berekening!N168+BH168)/BX168*BZ168,0)," ")</f>
        <v xml:space="preserve"> </v>
      </c>
      <c r="CC168" s="35" t="str">
        <f>IF(Aanbod!D183&gt;"",IF(BZ168&gt;0,(Berekening!T168+BN168)/BX168*BZ168,0)," ")</f>
        <v xml:space="preserve"> </v>
      </c>
      <c r="CD168" s="33" t="str">
        <f>IF(Aanbod!D183&gt;"",IF(BZ168&gt;0,Berekening!AA168/BX168*BZ168,0)," ")</f>
        <v xml:space="preserve"> </v>
      </c>
      <c r="CE168" s="35"/>
      <c r="CM168" s="36"/>
      <c r="CN168" s="5"/>
      <c r="CO168" s="5" t="str">
        <f>IF(Aanbod!D183&gt;"",IF(EXACT(BZ168,0),IF(EXACT(AK168,0),IF(EXACT(AE168, "pA"),AH168,IF(EXACT(AE168, "Gvg-A"),AH168,IF(EXACT(AE168, "Gvg"),AH168,0))),0),0)," ")</f>
        <v xml:space="preserve"> </v>
      </c>
      <c r="CP168" s="5" t="str">
        <f>IF(Aanbod!D183&gt;"",IF(EXACT(BZ168,0),IF(EXACT(AK168,0),IF(EXACT(AE168, "pA"),AF168,IF(EXACT(AE168, "Gvg-A"),AF168,IF(EXACT(AE168, "Gvg"),AF168,0))),0),0)," ")</f>
        <v xml:space="preserve"> </v>
      </c>
      <c r="CQ168" s="5" t="str">
        <f>IF(Aanbod!D183&gt;"",IF($CO$203&gt;0,$CN$1/$CO$203*CO168,0)," ")</f>
        <v xml:space="preserve"> </v>
      </c>
      <c r="CR168" s="29" t="str">
        <f>IF(Aanbod!D183&gt;"",IF(CP168&gt;0,CQ168/CP168," ")," ")</f>
        <v xml:space="preserve"> </v>
      </c>
      <c r="CS168" s="5"/>
      <c r="CT168" s="5"/>
      <c r="CU168" s="5" t="str">
        <f>IF(Aanbod!D183&gt;"",IF(EXACT(BZ168,0),IF(EXACT(AK168,0),IF(EXACT(AE168, "pB"),AH168,IF(EXACT(AE168, "Gvg-B"),AH168,IF(EXACT(AE168, "Gvg"),AH168,0))),0),0)," ")</f>
        <v xml:space="preserve"> </v>
      </c>
      <c r="CV168" s="5" t="str">
        <f>IF(Aanbod!D183&gt;"",IF(EXACT(BZ168,0),IF(EXACT(AK168,0),IF(EXACT(AE168, "pB"),AF168,IF(EXACT(AE168, "Gvg-B"),AF168,IF(EXACT(AE168, "Gvg"),AF168,0))),0),0)," ")</f>
        <v xml:space="preserve"> </v>
      </c>
      <c r="CW168" s="9" t="str">
        <f>IF(Aanbod!D183&gt;"",IF($CU$203&gt;0,$CT$1/$CU$203*CU168,0)," ")</f>
        <v xml:space="preserve"> </v>
      </c>
      <c r="CX168" s="10" t="str">
        <f>IF(Aanbod!D183&gt;"",IF(CV168&gt;0,CW168/CV168," ")," ")</f>
        <v xml:space="preserve"> </v>
      </c>
      <c r="CY168" s="26"/>
      <c r="CZ168" s="30"/>
      <c r="DA168" s="31" t="str">
        <f>IF(Aanbod!D183&gt;"",IF(EXACT(BZ168,0),IF(EXACT(AK168,0),IF(EXACT(AE168, "pA"),AH168,IF(EXACT(AE168, "Gvg"),AH168,IF(EXACT(AE168, "Gvg-A"),AH168,IF(EXACT(AE168, "Gvg-B"),AH168,0)))),0),0)," ")</f>
        <v xml:space="preserve"> </v>
      </c>
      <c r="DB168" s="31" t="str">
        <f>IF(Aanbod!D183&gt;"",IF(EXACT(BZ168,0),IF(EXACT(AK168,0),IF(EXACT(AE168, "pA"),AF168,IF(EXACT(AE168, "Gvg"),AF168,IF(EXACT(AE168, "Gvg-A"),AF168,IF(EXACT(AE168, "Gvg-B"),AF168,0)))),0),0)," ")</f>
        <v xml:space="preserve"> </v>
      </c>
      <c r="DC168" s="31" t="str">
        <f>IF(Aanbod!D183&gt;"",IF($DA$203&gt;0,$CZ$1/$DA$203*DA168,0)," ")</f>
        <v xml:space="preserve"> </v>
      </c>
      <c r="DD168" s="29" t="str">
        <f>IF(Aanbod!D183&gt;"",IF(DB168&gt;0,DC168/DB168," ")," ")</f>
        <v xml:space="preserve"> </v>
      </c>
      <c r="DF168" s="26"/>
      <c r="DG168" s="30"/>
      <c r="DH168" s="31" t="str">
        <f>IF(Aanbod!D183&gt;"",IF(EXACT(BZ168,0),IF(EXACT(AK168,0),IF(EXACT(AE168, "pB"),AH168,IF(EXACT(AE168, "Gvg"),AH168,IF(EXACT(AE168, "Gvg-A"),AH168,IF(EXACT(AE168, "Gvg-B"),AH168,0)))),0),0)," ")</f>
        <v xml:space="preserve"> </v>
      </c>
      <c r="DI168" s="31" t="str">
        <f>IF(Aanbod!D183&gt;"",IF(EXACT(BZ168,0),IF(EXACT(AK168,0),IF(EXACT(AE168, "pB"),AF168,IF(EXACT(AE168, "Gvg"),AF168,IF(EXACT(AE168, "Gvg-A"),AF168,IF(EXACT(AE168, "Gvg-B"),AF168,0)))),0),0)," ")</f>
        <v xml:space="preserve"> </v>
      </c>
      <c r="DJ168" s="31" t="str">
        <f>IF(Aanbod!D183&gt;"",IF($DH$203&gt;0,$DG$1/$DH$203*DH168,0)," ")</f>
        <v xml:space="preserve"> </v>
      </c>
      <c r="DK168" s="29" t="str">
        <f>IF(Aanbod!D183&gt;"",IF(DI168&gt;0,DJ168/DI168," ")," ")</f>
        <v xml:space="preserve"> </v>
      </c>
      <c r="DM168" s="37" t="str">
        <f>IF(Aanbod!D183&gt;"",BX168-BZ168+CQ168+CW168+DC168+DJ168," ")</f>
        <v xml:space="preserve"> </v>
      </c>
      <c r="DN168" s="35" t="str">
        <f>IF(Aanbod!D183&gt;"",IF((DM168-AF168)&gt;0,(DM168-AF168),0)," ")</f>
        <v xml:space="preserve"> </v>
      </c>
      <c r="DO168" s="35" t="str">
        <f>IF(Aanbod!D183&gt;"",IF(DN168&gt;0,(Berekening!H168+BB168+CQ168)/DM168*DN168,0)," ")</f>
        <v xml:space="preserve"> </v>
      </c>
      <c r="DP168" s="35" t="str">
        <f>IF(Aanbod!D183&gt;"",IF(DN168&gt;0,(Berekening!N168+BH168+CW168)/DM168*DN168,0)," ")</f>
        <v xml:space="preserve"> </v>
      </c>
      <c r="DQ168" s="35" t="str">
        <f>IF(Aanbod!D183&gt;"",IF(DN168&gt;0,(Berekening!T168+BN168+DC168)/DM168*DN168,0)," ")</f>
        <v xml:space="preserve"> </v>
      </c>
      <c r="DR168" s="33" t="str">
        <f>IF(Aanbod!D183&gt;"",IF(DN168&gt;0,(Berekening!AA168+BU168+DJ168)/DM168*DN168,0)," ")</f>
        <v xml:space="preserve"> </v>
      </c>
      <c r="DS168" s="35"/>
      <c r="DT168" s="38" t="str">
        <f>IF(Aanbod!D183&gt;"",ROUND((DM168-DN168),2)," ")</f>
        <v xml:space="preserve"> </v>
      </c>
      <c r="DU168" s="38" t="str">
        <f>IF(Aanbod!D183&gt;"",IF(DT168=C168,0.01,DT168),"")</f>
        <v/>
      </c>
      <c r="DV168" s="39" t="str">
        <f>IF(Aanbod!D183&gt;"",RANK(DU168,$DU$2:$DU$201) + COUNTIF($DU$2:DU168,DU168) -1," ")</f>
        <v xml:space="preserve"> </v>
      </c>
      <c r="DW168" s="35" t="str">
        <f>IF(Aanbod!D183&gt;"",IF($DV$203&lt;0,IF(DV168&lt;=ABS($DV$203),0.01,0),IF(DV168&lt;=ABS($DV$203),-0.01,0))," ")</f>
        <v xml:space="preserve"> </v>
      </c>
      <c r="DX168" s="35"/>
      <c r="DY168" s="28" t="str">
        <f>IF(Aanbod!D183&gt;"",DT168+DW168," ")</f>
        <v xml:space="preserve"> </v>
      </c>
    </row>
    <row r="169" spans="1:129" x14ac:dyDescent="0.25">
      <c r="A169" s="26" t="str">
        <f>Aanbod!A184</f>
        <v/>
      </c>
      <c r="B169" s="27" t="str">
        <f>IF(Aanbod!D184&gt;"",IF(EXACT(Aanbod!F184, "Preferent"),Aanbod!E184*2,IF(EXACT(Aanbod!F184, "Concurrent"),Aanbod!E184,0))," ")</f>
        <v xml:space="preserve"> </v>
      </c>
      <c r="C169" s="28" t="str">
        <f>IF(Aanbod!E184&gt;0,Aanbod!E184," ")</f>
        <v xml:space="preserve"> </v>
      </c>
      <c r="D169" s="5"/>
      <c r="E169" s="5"/>
      <c r="F169" s="5" t="str">
        <f>IF(Aanbod!D184&gt;"",IF(EXACT(Aanbod!D184, "pA"),Berekening!B169,IF(EXACT(Aanbod!D184, "Gvg-A"),Berekening!B169,IF(EXACT(Aanbod!D184, "Gvg"),Berekening!B169,0)))," ")</f>
        <v xml:space="preserve"> </v>
      </c>
      <c r="G169" s="5" t="str">
        <f>IF(Aanbod!D184&gt;"",IF(EXACT(Aanbod!D184, "pA"),Aanbod!E184,IF(EXACT(Aanbod!D184, "Gvg-A"),Aanbod!E184,IF(EXACT(Aanbod!D184, "Gvg"),Aanbod!E184,0)))," ")</f>
        <v xml:space="preserve"> </v>
      </c>
      <c r="H169" s="5" t="str">
        <f>IF(Aanbod!D184&gt;"",IF($F$203&gt;0,$E$1/$F$203*F169,0)," ")</f>
        <v xml:space="preserve"> </v>
      </c>
      <c r="I169" s="29" t="str">
        <f>IF(Aanbod!D184&gt;"",IF(G169&gt;0,H169/G169," ")," ")</f>
        <v xml:space="preserve"> </v>
      </c>
      <c r="J169" s="5"/>
      <c r="K169" s="5"/>
      <c r="L169" s="5" t="str">
        <f>IF(Aanbod!D184&gt;"",IF(EXACT(Aanbod!D184, "pB"),Berekening!B169,IF(EXACT(Aanbod!D184, "Gvg-B"),Berekening!B169,IF(EXACT(Aanbod!D184, "Gvg"),Berekening!B169,0)))," ")</f>
        <v xml:space="preserve"> </v>
      </c>
      <c r="M169" s="5" t="str">
        <f>IF(Aanbod!D184&gt;"",IF(EXACT(Aanbod!D184, "pB"),Aanbod!E184,IF(EXACT(Aanbod!D184, "Gvg-B"),Aanbod!E184,IF(EXACT(Aanbod!D184, "Gvg"),Aanbod!E184,0)))," ")</f>
        <v xml:space="preserve"> </v>
      </c>
      <c r="N169" s="9" t="str">
        <f>IF(Aanbod!D184&gt;"",IF($L$203&gt;0,$K$1/$L$203*L169,0)," ")</f>
        <v xml:space="preserve"> </v>
      </c>
      <c r="O169" s="10" t="str">
        <f>IF(Aanbod!D184&gt;"",IF(M169&gt;0,N169/M169," ")," ")</f>
        <v xml:space="preserve"> </v>
      </c>
      <c r="P169" s="26"/>
      <c r="Q169" s="30"/>
      <c r="R169" s="31" t="str">
        <f>IF(Aanbod!D184&gt;"",IF(EXACT(Aanbod!D184, "pA"),Berekening!B169,IF(EXACT(Aanbod!D184, "Gvg"),Berekening!B169,IF(EXACT(Aanbod!D184, "Gvg-A"),Berekening!B169,IF(EXACT(Aanbod!D184, "Gvg-B"),Berekening!B169,0))))," ")</f>
        <v xml:space="preserve"> </v>
      </c>
      <c r="S169" s="31" t="str">
        <f>IF(Aanbod!D184&gt;"",IF(EXACT(Aanbod!D184, "pA"),Aanbod!E184,IF(EXACT(Aanbod!D184, "Gvg"),Aanbod!E184,IF(EXACT(Aanbod!D184, "Gvg-A"),Aanbod!E184,IF(EXACT(Aanbod!D184, "Gvg-B"),Aanbod!E184,0))))," ")</f>
        <v xml:space="preserve"> </v>
      </c>
      <c r="T169" s="31" t="str">
        <f>IF(Aanbod!D184&gt;"",IF($R$203&gt;0,$Q$1/$R$203*R169,0)," ")</f>
        <v xml:space="preserve"> </v>
      </c>
      <c r="U169" s="29" t="str">
        <f>IF(Aanbod!D184&gt;"",IF(S169&gt;0,T169/S169," ")," ")</f>
        <v xml:space="preserve"> </v>
      </c>
      <c r="W169" s="26"/>
      <c r="X169" s="30"/>
      <c r="Y169" s="31" t="str">
        <f>IF(Aanbod!D184&gt;"",IF(EXACT(Aanbod!D184, "pB"),Berekening!B169,IF(EXACT(Aanbod!D184, "Gvg"),Berekening!B169,IF(EXACT(Aanbod!D184, "Gvg-A"),Berekening!B169,IF(EXACT(Aanbod!D184, "Gvg-B"),Berekening!B169,0))))," ")</f>
        <v xml:space="preserve"> </v>
      </c>
      <c r="Z169" s="31" t="str">
        <f>IF(Aanbod!D184&gt;"",IF(EXACT(Aanbod!D184, "pB"),Aanbod!E184,IF(EXACT(Aanbod!D184, "Gvg"),Aanbod!E184,IF(EXACT(Aanbod!D184, "Gvg-A"),Aanbod!E184,IF(EXACT(Aanbod!D184, "Gvg-B"),Aanbod!E184,0))))," ")</f>
        <v xml:space="preserve"> </v>
      </c>
      <c r="AA169" s="31" t="str">
        <f>IF(Aanbod!D184&gt;"",IF($Y$203&gt;0,$X$1/$Y$203*Y169,0)," ")</f>
        <v xml:space="preserve"> </v>
      </c>
      <c r="AB169" s="29" t="str">
        <f>IF(Aanbod!D184&gt;"",IF(Z169&gt;0,AA169/Z169," ")," ")</f>
        <v xml:space="preserve"> </v>
      </c>
      <c r="AC169" s="32"/>
      <c r="AD169" s="26" t="str">
        <f>IF(Aanbod!D184&gt;"",ROW(AE169)-1," ")</f>
        <v xml:space="preserve"> </v>
      </c>
      <c r="AE169" t="str">
        <f>IF(Aanbod!D184&gt;"",Aanbod!D184," ")</f>
        <v xml:space="preserve"> </v>
      </c>
      <c r="AF169" s="9" t="str">
        <f>IF(Aanbod!D184&gt;"",Aanbod!E184," ")</f>
        <v xml:space="preserve"> </v>
      </c>
      <c r="AG169" t="str">
        <f>IF(Aanbod!D184&gt;"",Aanbod!F184," ")</f>
        <v xml:space="preserve"> </v>
      </c>
      <c r="AH169" s="33" t="str">
        <f>IF(Aanbod!D184&gt;"",Berekening!B169," ")</f>
        <v xml:space="preserve"> </v>
      </c>
      <c r="AI169" s="34" t="str">
        <f>IF(Aanbod!D184&gt;"",Berekening!H169+Berekening!N169+Berekening!T169+Berekening!AA169," ")</f>
        <v xml:space="preserve"> </v>
      </c>
      <c r="AJ169" s="35" t="str">
        <f>IF(Aanbod!D184&gt;"",IF((AI169-AF169)&gt;0,0,(AI169-AF169))," ")</f>
        <v xml:space="preserve"> </v>
      </c>
      <c r="AK169" s="35" t="str">
        <f>IF(Aanbod!D184&gt;"",IF((AI169-AF169)&gt;0,(AI169-AF169),0)," ")</f>
        <v xml:space="preserve"> </v>
      </c>
      <c r="AL169" s="35" t="str">
        <f>IF(Aanbod!D184&gt;"",IF(AK169&gt;0,Berekening!H169/AI169*AK169,0)," ")</f>
        <v xml:space="preserve"> </v>
      </c>
      <c r="AM169" s="35" t="str">
        <f>IF(Aanbod!D184&gt;"",IF(AK169&gt;0,Berekening!N169/AI169*AK169,0)," ")</f>
        <v xml:space="preserve"> </v>
      </c>
      <c r="AN169" s="35" t="str">
        <f>IF(Aanbod!D184&gt;"",IF(AK169&gt;0,Berekening!T169/AI169*AK169,0)," ")</f>
        <v xml:space="preserve"> </v>
      </c>
      <c r="AO169" s="33" t="str">
        <f>IF(Aanbod!D184&gt;"",IF(AK169&gt;0,Berekening!AA169/AI169*AK169,0)," ")</f>
        <v xml:space="preserve"> </v>
      </c>
      <c r="AX169" s="36"/>
      <c r="AY169" s="5"/>
      <c r="AZ169" s="5" t="str">
        <f>IF(Aanbod!D184&gt;"",IF(EXACT(AK169,0),IF(EXACT(Aanbod!D184, "pA"),Berekening!B169,IF(EXACT(Aanbod!D184, "Gvg-A"),Berekening!B169,IF(EXACT(Aanbod!D184, "Gvg"),Berekening!B169,0))),0)," ")</f>
        <v xml:space="preserve"> </v>
      </c>
      <c r="BA169" s="5" t="str">
        <f>IF(Aanbod!D184&gt;"",IF(EXACT(AK169,0),IF(EXACT(Aanbod!D184, "pA"),Aanbod!E184,IF(EXACT(Aanbod!D184, "Gvg-A"),Aanbod!E184,IF(EXACT(Aanbod!D184, "Gvg"),Aanbod!E184,0))),0)," ")</f>
        <v xml:space="preserve"> </v>
      </c>
      <c r="BB169" s="5" t="str">
        <f>IF(Aanbod!D184&gt;"",IF($AZ$203&gt;0,$AY$1/$AZ$203*AZ169,0)," ")</f>
        <v xml:space="preserve"> </v>
      </c>
      <c r="BC169" s="29" t="str">
        <f>IF(Aanbod!D184&gt;"",IF(BA169&gt;0,BB169/BA169," ")," ")</f>
        <v xml:space="preserve"> </v>
      </c>
      <c r="BD169" s="5"/>
      <c r="BE169" s="5"/>
      <c r="BF169" s="5" t="str">
        <f>IF(Aanbod!D184&gt;"",IF(EXACT(AK169,0),IF(EXACT(Aanbod!D184, "pB"),Berekening!B169,IF(EXACT(Aanbod!D184, "Gvg-B"),Berekening!B169,IF(EXACT(Aanbod!D184, "Gvg"),Berekening!B169,0))),0)," ")</f>
        <v xml:space="preserve"> </v>
      </c>
      <c r="BG169" s="5" t="str">
        <f>IF(Aanbod!D184&gt;"",IF(EXACT(AK169,0),IF(EXACT(Aanbod!D184, "pB"),Aanbod!E184,IF(EXACT(Aanbod!D184, "Gvg-B"),Aanbod!E184,IF(EXACT(Aanbod!D184, "Gvg"),Aanbod!E184,0))),0)," ")</f>
        <v xml:space="preserve"> </v>
      </c>
      <c r="BH169" s="9" t="str">
        <f>IF(Aanbod!D184&gt;"",IF($BF$203&gt;0,$BE$1/$BF$203*BF169,0)," ")</f>
        <v xml:space="preserve"> </v>
      </c>
      <c r="BI169" s="10" t="str">
        <f>IF(Aanbod!D184&gt;"",IF(BG169&gt;0,BH169/BG169," ")," ")</f>
        <v xml:space="preserve"> </v>
      </c>
      <c r="BJ169" s="26"/>
      <c r="BK169" s="30"/>
      <c r="BL169" s="31" t="str">
        <f>IF(Aanbod!D184&gt;"",IF(EXACT(AK169,0),IF(EXACT(Aanbod!D184, "pA"),Berekening!B169,IF(EXACT(Aanbod!D184, "Gvg"),Berekening!B169,IF(EXACT(Aanbod!D184, "Gvg-A"),Berekening!B169,IF(EXACT(Aanbod!D184, "Gvg-B"),Berekening!B169,0)))),0)," ")</f>
        <v xml:space="preserve"> </v>
      </c>
      <c r="BM169" s="31" t="str">
        <f>IF(Aanbod!D184&gt;"",IF(EXACT(AK169,0),IF(EXACT(Aanbod!D184, "pA"),Aanbod!E184,IF(EXACT(Aanbod!D184, "Gvg"),Aanbod!E184,IF(EXACT(Aanbod!D184, "Gvg-A"),Aanbod!E184,IF(EXACT(Aanbod!D184, "Gvg-B"),Aanbod!E184,0)))),0)," ")</f>
        <v xml:space="preserve"> </v>
      </c>
      <c r="BN169" s="31" t="str">
        <f>IF(Aanbod!D184&gt;"",IF($BL$203&gt;0,$BK$1/$BL$203*BL169,0)," ")</f>
        <v xml:space="preserve"> </v>
      </c>
      <c r="BO169" s="29" t="str">
        <f>IF(Aanbod!D184&gt;"",IF(BM169&gt;0,BN169/BM169," ")," ")</f>
        <v xml:space="preserve"> </v>
      </c>
      <c r="BQ169" s="26"/>
      <c r="BR169" s="30"/>
      <c r="BS169" s="31" t="str">
        <f>IF(Aanbod!D184&gt;"",IF(EXACT(AK169,0),IF(EXACT(Aanbod!D184, "pB"),Berekening!B169,IF(EXACT(Aanbod!D184, "Gvg"),Berekening!B169,IF(EXACT(Aanbod!D184, "Gvg-A"),Berekening!B169,IF(EXACT(Aanbod!D184, "Gvg-B"),Berekening!B169,0)))),0)," ")</f>
        <v xml:space="preserve"> </v>
      </c>
      <c r="BT169" s="31" t="str">
        <f>IF(Aanbod!D184&gt;"",IF(EXACT(AK169,0),IF(EXACT(Aanbod!D184, "pB"),Aanbod!E184,IF(EXACT(Aanbod!D184, "Gvg"),Aanbod!E184,IF(EXACT(Aanbod!D184, "Gvg-A"),Aanbod!E184,IF(EXACT(Aanbod!D184, "Gvg-B"),Aanbod!E184,0)))),0)," ")</f>
        <v xml:space="preserve"> </v>
      </c>
      <c r="BU169" s="31" t="str">
        <f>IF(Aanbod!D184&gt;"",IF($BS$203&gt;0,$BR$1/$BS$203*BS169,0)," ")</f>
        <v xml:space="preserve"> </v>
      </c>
      <c r="BV169" s="29" t="str">
        <f>IF(Aanbod!D184&gt;"",IF(BT169&gt;0,BU169/BT169," ")," ")</f>
        <v xml:space="preserve"> </v>
      </c>
      <c r="BX169" s="34" t="str">
        <f>IF(Aanbod!D184&gt;"",AI169-AK169+BB169+BH169+BN169+BU169," ")</f>
        <v xml:space="preserve"> </v>
      </c>
      <c r="BY169" s="35" t="str">
        <f>IF(Aanbod!D184&gt;"",IF((BX169-AF169)&gt;0,0,(BX169-AF169))," ")</f>
        <v xml:space="preserve"> </v>
      </c>
      <c r="BZ169" s="35" t="str">
        <f>IF(Aanbod!D184&gt;"",IF((BX169-AF169)&gt;0,(BX169-AF169),0)," ")</f>
        <v xml:space="preserve"> </v>
      </c>
      <c r="CA169" s="35" t="str">
        <f>IF(Aanbod!D184&gt;"",IF(BZ169&gt;0,(Berekening!H169+BB169)/BX169*BZ169,0)," ")</f>
        <v xml:space="preserve"> </v>
      </c>
      <c r="CB169" s="35" t="str">
        <f>IF(Aanbod!D184&gt;"",IF(BZ169&gt;0,(Berekening!N169+BH169)/BX169*BZ169,0)," ")</f>
        <v xml:space="preserve"> </v>
      </c>
      <c r="CC169" s="35" t="str">
        <f>IF(Aanbod!D184&gt;"",IF(BZ169&gt;0,(Berekening!T169+BN169)/BX169*BZ169,0)," ")</f>
        <v xml:space="preserve"> </v>
      </c>
      <c r="CD169" s="33" t="str">
        <f>IF(Aanbod!D184&gt;"",IF(BZ169&gt;0,Berekening!AA169/BX169*BZ169,0)," ")</f>
        <v xml:space="preserve"> </v>
      </c>
      <c r="CE169" s="35"/>
      <c r="CM169" s="36"/>
      <c r="CN169" s="5"/>
      <c r="CO169" s="5" t="str">
        <f>IF(Aanbod!D184&gt;"",IF(EXACT(BZ169,0),IF(EXACT(AK169,0),IF(EXACT(AE169, "pA"),AH169,IF(EXACT(AE169, "Gvg-A"),AH169,IF(EXACT(AE169, "Gvg"),AH169,0))),0),0)," ")</f>
        <v xml:space="preserve"> </v>
      </c>
      <c r="CP169" s="5" t="str">
        <f>IF(Aanbod!D184&gt;"",IF(EXACT(BZ169,0),IF(EXACT(AK169,0),IF(EXACT(AE169, "pA"),AF169,IF(EXACT(AE169, "Gvg-A"),AF169,IF(EXACT(AE169, "Gvg"),AF169,0))),0),0)," ")</f>
        <v xml:space="preserve"> </v>
      </c>
      <c r="CQ169" s="5" t="str">
        <f>IF(Aanbod!D184&gt;"",IF($CO$203&gt;0,$CN$1/$CO$203*CO169,0)," ")</f>
        <v xml:space="preserve"> </v>
      </c>
      <c r="CR169" s="29" t="str">
        <f>IF(Aanbod!D184&gt;"",IF(CP169&gt;0,CQ169/CP169," ")," ")</f>
        <v xml:space="preserve"> </v>
      </c>
      <c r="CS169" s="5"/>
      <c r="CT169" s="5"/>
      <c r="CU169" s="5" t="str">
        <f>IF(Aanbod!D184&gt;"",IF(EXACT(BZ169,0),IF(EXACT(AK169,0),IF(EXACT(AE169, "pB"),AH169,IF(EXACT(AE169, "Gvg-B"),AH169,IF(EXACT(AE169, "Gvg"),AH169,0))),0),0)," ")</f>
        <v xml:space="preserve"> </v>
      </c>
      <c r="CV169" s="5" t="str">
        <f>IF(Aanbod!D184&gt;"",IF(EXACT(BZ169,0),IF(EXACT(AK169,0),IF(EXACT(AE169, "pB"),AF169,IF(EXACT(AE169, "Gvg-B"),AF169,IF(EXACT(AE169, "Gvg"),AF169,0))),0),0)," ")</f>
        <v xml:space="preserve"> </v>
      </c>
      <c r="CW169" s="9" t="str">
        <f>IF(Aanbod!D184&gt;"",IF($CU$203&gt;0,$CT$1/$CU$203*CU169,0)," ")</f>
        <v xml:space="preserve"> </v>
      </c>
      <c r="CX169" s="10" t="str">
        <f>IF(Aanbod!D184&gt;"",IF(CV169&gt;0,CW169/CV169," ")," ")</f>
        <v xml:space="preserve"> </v>
      </c>
      <c r="CY169" s="26"/>
      <c r="CZ169" s="30"/>
      <c r="DA169" s="31" t="str">
        <f>IF(Aanbod!D184&gt;"",IF(EXACT(BZ169,0),IF(EXACT(AK169,0),IF(EXACT(AE169, "pA"),AH169,IF(EXACT(AE169, "Gvg"),AH169,IF(EXACT(AE169, "Gvg-A"),AH169,IF(EXACT(AE169, "Gvg-B"),AH169,0)))),0),0)," ")</f>
        <v xml:space="preserve"> </v>
      </c>
      <c r="DB169" s="31" t="str">
        <f>IF(Aanbod!D184&gt;"",IF(EXACT(BZ169,0),IF(EXACT(AK169,0),IF(EXACT(AE169, "pA"),AF169,IF(EXACT(AE169, "Gvg"),AF169,IF(EXACT(AE169, "Gvg-A"),AF169,IF(EXACT(AE169, "Gvg-B"),AF169,0)))),0),0)," ")</f>
        <v xml:space="preserve"> </v>
      </c>
      <c r="DC169" s="31" t="str">
        <f>IF(Aanbod!D184&gt;"",IF($DA$203&gt;0,$CZ$1/$DA$203*DA169,0)," ")</f>
        <v xml:space="preserve"> </v>
      </c>
      <c r="DD169" s="29" t="str">
        <f>IF(Aanbod!D184&gt;"",IF(DB169&gt;0,DC169/DB169," ")," ")</f>
        <v xml:space="preserve"> </v>
      </c>
      <c r="DF169" s="26"/>
      <c r="DG169" s="30"/>
      <c r="DH169" s="31" t="str">
        <f>IF(Aanbod!D184&gt;"",IF(EXACT(BZ169,0),IF(EXACT(AK169,0),IF(EXACT(AE169, "pB"),AH169,IF(EXACT(AE169, "Gvg"),AH169,IF(EXACT(AE169, "Gvg-A"),AH169,IF(EXACT(AE169, "Gvg-B"),AH169,0)))),0),0)," ")</f>
        <v xml:space="preserve"> </v>
      </c>
      <c r="DI169" s="31" t="str">
        <f>IF(Aanbod!D184&gt;"",IF(EXACT(BZ169,0),IF(EXACT(AK169,0),IF(EXACT(AE169, "pB"),AF169,IF(EXACT(AE169, "Gvg"),AF169,IF(EXACT(AE169, "Gvg-A"),AF169,IF(EXACT(AE169, "Gvg-B"),AF169,0)))),0),0)," ")</f>
        <v xml:space="preserve"> </v>
      </c>
      <c r="DJ169" s="31" t="str">
        <f>IF(Aanbod!D184&gt;"",IF($DH$203&gt;0,$DG$1/$DH$203*DH169,0)," ")</f>
        <v xml:space="preserve"> </v>
      </c>
      <c r="DK169" s="29" t="str">
        <f>IF(Aanbod!D184&gt;"",IF(DI169&gt;0,DJ169/DI169," ")," ")</f>
        <v xml:space="preserve"> </v>
      </c>
      <c r="DM169" s="37" t="str">
        <f>IF(Aanbod!D184&gt;"",BX169-BZ169+CQ169+CW169+DC169+DJ169," ")</f>
        <v xml:space="preserve"> </v>
      </c>
      <c r="DN169" s="35" t="str">
        <f>IF(Aanbod!D184&gt;"",IF((DM169-AF169)&gt;0,(DM169-AF169),0)," ")</f>
        <v xml:space="preserve"> </v>
      </c>
      <c r="DO169" s="35" t="str">
        <f>IF(Aanbod!D184&gt;"",IF(DN169&gt;0,(Berekening!H169+BB169+CQ169)/DM169*DN169,0)," ")</f>
        <v xml:space="preserve"> </v>
      </c>
      <c r="DP169" s="35" t="str">
        <f>IF(Aanbod!D184&gt;"",IF(DN169&gt;0,(Berekening!N169+BH169+CW169)/DM169*DN169,0)," ")</f>
        <v xml:space="preserve"> </v>
      </c>
      <c r="DQ169" s="35" t="str">
        <f>IF(Aanbod!D184&gt;"",IF(DN169&gt;0,(Berekening!T169+BN169+DC169)/DM169*DN169,0)," ")</f>
        <v xml:space="preserve"> </v>
      </c>
      <c r="DR169" s="33" t="str">
        <f>IF(Aanbod!D184&gt;"",IF(DN169&gt;0,(Berekening!AA169+BU169+DJ169)/DM169*DN169,0)," ")</f>
        <v xml:space="preserve"> </v>
      </c>
      <c r="DS169" s="35"/>
      <c r="DT169" s="38" t="str">
        <f>IF(Aanbod!D184&gt;"",ROUND((DM169-DN169),2)," ")</f>
        <v xml:space="preserve"> </v>
      </c>
      <c r="DU169" s="38" t="str">
        <f>IF(Aanbod!D184&gt;"",IF(DT169=C169,0.01,DT169),"")</f>
        <v/>
      </c>
      <c r="DV169" s="39" t="str">
        <f>IF(Aanbod!D184&gt;"",RANK(DU169,$DU$2:$DU$201) + COUNTIF($DU$2:DU169,DU169) -1," ")</f>
        <v xml:space="preserve"> </v>
      </c>
      <c r="DW169" s="35" t="str">
        <f>IF(Aanbod!D184&gt;"",IF($DV$203&lt;0,IF(DV169&lt;=ABS($DV$203),0.01,0),IF(DV169&lt;=ABS($DV$203),-0.01,0))," ")</f>
        <v xml:space="preserve"> </v>
      </c>
      <c r="DX169" s="35"/>
      <c r="DY169" s="28" t="str">
        <f>IF(Aanbod!D184&gt;"",DT169+DW169," ")</f>
        <v xml:space="preserve"> </v>
      </c>
    </row>
    <row r="170" spans="1:129" x14ac:dyDescent="0.25">
      <c r="A170" s="26" t="str">
        <f>Aanbod!A185</f>
        <v/>
      </c>
      <c r="B170" s="27" t="str">
        <f>IF(Aanbod!D185&gt;"",IF(EXACT(Aanbod!F185, "Preferent"),Aanbod!E185*2,IF(EXACT(Aanbod!F185, "Concurrent"),Aanbod!E185,0))," ")</f>
        <v xml:space="preserve"> </v>
      </c>
      <c r="C170" s="28" t="str">
        <f>IF(Aanbod!E185&gt;0,Aanbod!E185," ")</f>
        <v xml:space="preserve"> </v>
      </c>
      <c r="D170" s="5"/>
      <c r="E170" s="5"/>
      <c r="F170" s="5" t="str">
        <f>IF(Aanbod!D185&gt;"",IF(EXACT(Aanbod!D185, "pA"),Berekening!B170,IF(EXACT(Aanbod!D185, "Gvg-A"),Berekening!B170,IF(EXACT(Aanbod!D185, "Gvg"),Berekening!B170,0)))," ")</f>
        <v xml:space="preserve"> </v>
      </c>
      <c r="G170" s="5" t="str">
        <f>IF(Aanbod!D185&gt;"",IF(EXACT(Aanbod!D185, "pA"),Aanbod!E185,IF(EXACT(Aanbod!D185, "Gvg-A"),Aanbod!E185,IF(EXACT(Aanbod!D185, "Gvg"),Aanbod!E185,0)))," ")</f>
        <v xml:space="preserve"> </v>
      </c>
      <c r="H170" s="5" t="str">
        <f>IF(Aanbod!D185&gt;"",IF($F$203&gt;0,$E$1/$F$203*F170,0)," ")</f>
        <v xml:space="preserve"> </v>
      </c>
      <c r="I170" s="29" t="str">
        <f>IF(Aanbod!D185&gt;"",IF(G170&gt;0,H170/G170," ")," ")</f>
        <v xml:space="preserve"> </v>
      </c>
      <c r="J170" s="5"/>
      <c r="K170" s="5"/>
      <c r="L170" s="5" t="str">
        <f>IF(Aanbod!D185&gt;"",IF(EXACT(Aanbod!D185, "pB"),Berekening!B170,IF(EXACT(Aanbod!D185, "Gvg-B"),Berekening!B170,IF(EXACT(Aanbod!D185, "Gvg"),Berekening!B170,0)))," ")</f>
        <v xml:space="preserve"> </v>
      </c>
      <c r="M170" s="5" t="str">
        <f>IF(Aanbod!D185&gt;"",IF(EXACT(Aanbod!D185, "pB"),Aanbod!E185,IF(EXACT(Aanbod!D185, "Gvg-B"),Aanbod!E185,IF(EXACT(Aanbod!D185, "Gvg"),Aanbod!E185,0)))," ")</f>
        <v xml:space="preserve"> </v>
      </c>
      <c r="N170" s="9" t="str">
        <f>IF(Aanbod!D185&gt;"",IF($L$203&gt;0,$K$1/$L$203*L170,0)," ")</f>
        <v xml:space="preserve"> </v>
      </c>
      <c r="O170" s="10" t="str">
        <f>IF(Aanbod!D185&gt;"",IF(M170&gt;0,N170/M170," ")," ")</f>
        <v xml:space="preserve"> </v>
      </c>
      <c r="P170" s="26"/>
      <c r="Q170" s="30"/>
      <c r="R170" s="31" t="str">
        <f>IF(Aanbod!D185&gt;"",IF(EXACT(Aanbod!D185, "pA"),Berekening!B170,IF(EXACT(Aanbod!D185, "Gvg"),Berekening!B170,IF(EXACT(Aanbod!D185, "Gvg-A"),Berekening!B170,IF(EXACT(Aanbod!D185, "Gvg-B"),Berekening!B170,0))))," ")</f>
        <v xml:space="preserve"> </v>
      </c>
      <c r="S170" s="31" t="str">
        <f>IF(Aanbod!D185&gt;"",IF(EXACT(Aanbod!D185, "pA"),Aanbod!E185,IF(EXACT(Aanbod!D185, "Gvg"),Aanbod!E185,IF(EXACT(Aanbod!D185, "Gvg-A"),Aanbod!E185,IF(EXACT(Aanbod!D185, "Gvg-B"),Aanbod!E185,0))))," ")</f>
        <v xml:space="preserve"> </v>
      </c>
      <c r="T170" s="31" t="str">
        <f>IF(Aanbod!D185&gt;"",IF($R$203&gt;0,$Q$1/$R$203*R170,0)," ")</f>
        <v xml:space="preserve"> </v>
      </c>
      <c r="U170" s="29" t="str">
        <f>IF(Aanbod!D185&gt;"",IF(S170&gt;0,T170/S170," ")," ")</f>
        <v xml:space="preserve"> </v>
      </c>
      <c r="W170" s="26"/>
      <c r="X170" s="30"/>
      <c r="Y170" s="31" t="str">
        <f>IF(Aanbod!D185&gt;"",IF(EXACT(Aanbod!D185, "pB"),Berekening!B170,IF(EXACT(Aanbod!D185, "Gvg"),Berekening!B170,IF(EXACT(Aanbod!D185, "Gvg-A"),Berekening!B170,IF(EXACT(Aanbod!D185, "Gvg-B"),Berekening!B170,0))))," ")</f>
        <v xml:space="preserve"> </v>
      </c>
      <c r="Z170" s="31" t="str">
        <f>IF(Aanbod!D185&gt;"",IF(EXACT(Aanbod!D185, "pB"),Aanbod!E185,IF(EXACT(Aanbod!D185, "Gvg"),Aanbod!E185,IF(EXACT(Aanbod!D185, "Gvg-A"),Aanbod!E185,IF(EXACT(Aanbod!D185, "Gvg-B"),Aanbod!E185,0))))," ")</f>
        <v xml:space="preserve"> </v>
      </c>
      <c r="AA170" s="31" t="str">
        <f>IF(Aanbod!D185&gt;"",IF($Y$203&gt;0,$X$1/$Y$203*Y170,0)," ")</f>
        <v xml:space="preserve"> </v>
      </c>
      <c r="AB170" s="29" t="str">
        <f>IF(Aanbod!D185&gt;"",IF(Z170&gt;0,AA170/Z170," ")," ")</f>
        <v xml:space="preserve"> </v>
      </c>
      <c r="AC170" s="32"/>
      <c r="AD170" s="26" t="str">
        <f>IF(Aanbod!D185&gt;"",ROW(AE170)-1," ")</f>
        <v xml:space="preserve"> </v>
      </c>
      <c r="AE170" t="str">
        <f>IF(Aanbod!D185&gt;"",Aanbod!D185," ")</f>
        <v xml:space="preserve"> </v>
      </c>
      <c r="AF170" s="9" t="str">
        <f>IF(Aanbod!D185&gt;"",Aanbod!E185," ")</f>
        <v xml:space="preserve"> </v>
      </c>
      <c r="AG170" t="str">
        <f>IF(Aanbod!D185&gt;"",Aanbod!F185," ")</f>
        <v xml:space="preserve"> </v>
      </c>
      <c r="AH170" s="33" t="str">
        <f>IF(Aanbod!D185&gt;"",Berekening!B170," ")</f>
        <v xml:space="preserve"> </v>
      </c>
      <c r="AI170" s="34" t="str">
        <f>IF(Aanbod!D185&gt;"",Berekening!H170+Berekening!N170+Berekening!T170+Berekening!AA170," ")</f>
        <v xml:space="preserve"> </v>
      </c>
      <c r="AJ170" s="35" t="str">
        <f>IF(Aanbod!D185&gt;"",IF((AI170-AF170)&gt;0,0,(AI170-AF170))," ")</f>
        <v xml:space="preserve"> </v>
      </c>
      <c r="AK170" s="35" t="str">
        <f>IF(Aanbod!D185&gt;"",IF((AI170-AF170)&gt;0,(AI170-AF170),0)," ")</f>
        <v xml:space="preserve"> </v>
      </c>
      <c r="AL170" s="35" t="str">
        <f>IF(Aanbod!D185&gt;"",IF(AK170&gt;0,Berekening!H170/AI170*AK170,0)," ")</f>
        <v xml:space="preserve"> </v>
      </c>
      <c r="AM170" s="35" t="str">
        <f>IF(Aanbod!D185&gt;"",IF(AK170&gt;0,Berekening!N170/AI170*AK170,0)," ")</f>
        <v xml:space="preserve"> </v>
      </c>
      <c r="AN170" s="35" t="str">
        <f>IF(Aanbod!D185&gt;"",IF(AK170&gt;0,Berekening!T170/AI170*AK170,0)," ")</f>
        <v xml:space="preserve"> </v>
      </c>
      <c r="AO170" s="33" t="str">
        <f>IF(Aanbod!D185&gt;"",IF(AK170&gt;0,Berekening!AA170/AI170*AK170,0)," ")</f>
        <v xml:space="preserve"> </v>
      </c>
      <c r="AX170" s="36"/>
      <c r="AY170" s="5"/>
      <c r="AZ170" s="5" t="str">
        <f>IF(Aanbod!D185&gt;"",IF(EXACT(AK170,0),IF(EXACT(Aanbod!D185, "pA"),Berekening!B170,IF(EXACT(Aanbod!D185, "Gvg-A"),Berekening!B170,IF(EXACT(Aanbod!D185, "Gvg"),Berekening!B170,0))),0)," ")</f>
        <v xml:space="preserve"> </v>
      </c>
      <c r="BA170" s="5" t="str">
        <f>IF(Aanbod!D185&gt;"",IF(EXACT(AK170,0),IF(EXACT(Aanbod!D185, "pA"),Aanbod!E185,IF(EXACT(Aanbod!D185, "Gvg-A"),Aanbod!E185,IF(EXACT(Aanbod!D185, "Gvg"),Aanbod!E185,0))),0)," ")</f>
        <v xml:space="preserve"> </v>
      </c>
      <c r="BB170" s="5" t="str">
        <f>IF(Aanbod!D185&gt;"",IF($AZ$203&gt;0,$AY$1/$AZ$203*AZ170,0)," ")</f>
        <v xml:space="preserve"> </v>
      </c>
      <c r="BC170" s="29" t="str">
        <f>IF(Aanbod!D185&gt;"",IF(BA170&gt;0,BB170/BA170," ")," ")</f>
        <v xml:space="preserve"> </v>
      </c>
      <c r="BD170" s="5"/>
      <c r="BE170" s="5"/>
      <c r="BF170" s="5" t="str">
        <f>IF(Aanbod!D185&gt;"",IF(EXACT(AK170,0),IF(EXACT(Aanbod!D185, "pB"),Berekening!B170,IF(EXACT(Aanbod!D185, "Gvg-B"),Berekening!B170,IF(EXACT(Aanbod!D185, "Gvg"),Berekening!B170,0))),0)," ")</f>
        <v xml:space="preserve"> </v>
      </c>
      <c r="BG170" s="5" t="str">
        <f>IF(Aanbod!D185&gt;"",IF(EXACT(AK170,0),IF(EXACT(Aanbod!D185, "pB"),Aanbod!E185,IF(EXACT(Aanbod!D185, "Gvg-B"),Aanbod!E185,IF(EXACT(Aanbod!D185, "Gvg"),Aanbod!E185,0))),0)," ")</f>
        <v xml:space="preserve"> </v>
      </c>
      <c r="BH170" s="9" t="str">
        <f>IF(Aanbod!D185&gt;"",IF($BF$203&gt;0,$BE$1/$BF$203*BF170,0)," ")</f>
        <v xml:space="preserve"> </v>
      </c>
      <c r="BI170" s="10" t="str">
        <f>IF(Aanbod!D185&gt;"",IF(BG170&gt;0,BH170/BG170," ")," ")</f>
        <v xml:space="preserve"> </v>
      </c>
      <c r="BJ170" s="26"/>
      <c r="BK170" s="30"/>
      <c r="BL170" s="31" t="str">
        <f>IF(Aanbod!D185&gt;"",IF(EXACT(AK170,0),IF(EXACT(Aanbod!D185, "pA"),Berekening!B170,IF(EXACT(Aanbod!D185, "Gvg"),Berekening!B170,IF(EXACT(Aanbod!D185, "Gvg-A"),Berekening!B170,IF(EXACT(Aanbod!D185, "Gvg-B"),Berekening!B170,0)))),0)," ")</f>
        <v xml:space="preserve"> </v>
      </c>
      <c r="BM170" s="31" t="str">
        <f>IF(Aanbod!D185&gt;"",IF(EXACT(AK170,0),IF(EXACT(Aanbod!D185, "pA"),Aanbod!E185,IF(EXACT(Aanbod!D185, "Gvg"),Aanbod!E185,IF(EXACT(Aanbod!D185, "Gvg-A"),Aanbod!E185,IF(EXACT(Aanbod!D185, "Gvg-B"),Aanbod!E185,0)))),0)," ")</f>
        <v xml:space="preserve"> </v>
      </c>
      <c r="BN170" s="31" t="str">
        <f>IF(Aanbod!D185&gt;"",IF($BL$203&gt;0,$BK$1/$BL$203*BL170,0)," ")</f>
        <v xml:space="preserve"> </v>
      </c>
      <c r="BO170" s="29" t="str">
        <f>IF(Aanbod!D185&gt;"",IF(BM170&gt;0,BN170/BM170," ")," ")</f>
        <v xml:space="preserve"> </v>
      </c>
      <c r="BQ170" s="26"/>
      <c r="BR170" s="30"/>
      <c r="BS170" s="31" t="str">
        <f>IF(Aanbod!D185&gt;"",IF(EXACT(AK170,0),IF(EXACT(Aanbod!D185, "pB"),Berekening!B170,IF(EXACT(Aanbod!D185, "Gvg"),Berekening!B170,IF(EXACT(Aanbod!D185, "Gvg-A"),Berekening!B170,IF(EXACT(Aanbod!D185, "Gvg-B"),Berekening!B170,0)))),0)," ")</f>
        <v xml:space="preserve"> </v>
      </c>
      <c r="BT170" s="31" t="str">
        <f>IF(Aanbod!D185&gt;"",IF(EXACT(AK170,0),IF(EXACT(Aanbod!D185, "pB"),Aanbod!E185,IF(EXACT(Aanbod!D185, "Gvg"),Aanbod!E185,IF(EXACT(Aanbod!D185, "Gvg-A"),Aanbod!E185,IF(EXACT(Aanbod!D185, "Gvg-B"),Aanbod!E185,0)))),0)," ")</f>
        <v xml:space="preserve"> </v>
      </c>
      <c r="BU170" s="31" t="str">
        <f>IF(Aanbod!D185&gt;"",IF($BS$203&gt;0,$BR$1/$BS$203*BS170,0)," ")</f>
        <v xml:space="preserve"> </v>
      </c>
      <c r="BV170" s="29" t="str">
        <f>IF(Aanbod!D185&gt;"",IF(BT170&gt;0,BU170/BT170," ")," ")</f>
        <v xml:space="preserve"> </v>
      </c>
      <c r="BX170" s="34" t="str">
        <f>IF(Aanbod!D185&gt;"",AI170-AK170+BB170+BH170+BN170+BU170," ")</f>
        <v xml:space="preserve"> </v>
      </c>
      <c r="BY170" s="35" t="str">
        <f>IF(Aanbod!D185&gt;"",IF((BX170-AF170)&gt;0,0,(BX170-AF170))," ")</f>
        <v xml:space="preserve"> </v>
      </c>
      <c r="BZ170" s="35" t="str">
        <f>IF(Aanbod!D185&gt;"",IF((BX170-AF170)&gt;0,(BX170-AF170),0)," ")</f>
        <v xml:space="preserve"> </v>
      </c>
      <c r="CA170" s="35" t="str">
        <f>IF(Aanbod!D185&gt;"",IF(BZ170&gt;0,(Berekening!H170+BB170)/BX170*BZ170,0)," ")</f>
        <v xml:space="preserve"> </v>
      </c>
      <c r="CB170" s="35" t="str">
        <f>IF(Aanbod!D185&gt;"",IF(BZ170&gt;0,(Berekening!N170+BH170)/BX170*BZ170,0)," ")</f>
        <v xml:space="preserve"> </v>
      </c>
      <c r="CC170" s="35" t="str">
        <f>IF(Aanbod!D185&gt;"",IF(BZ170&gt;0,(Berekening!T170+BN170)/BX170*BZ170,0)," ")</f>
        <v xml:space="preserve"> </v>
      </c>
      <c r="CD170" s="33" t="str">
        <f>IF(Aanbod!D185&gt;"",IF(BZ170&gt;0,Berekening!AA170/BX170*BZ170,0)," ")</f>
        <v xml:space="preserve"> </v>
      </c>
      <c r="CE170" s="35"/>
      <c r="CM170" s="36"/>
      <c r="CN170" s="5"/>
      <c r="CO170" s="5" t="str">
        <f>IF(Aanbod!D185&gt;"",IF(EXACT(BZ170,0),IF(EXACT(AK170,0),IF(EXACT(AE170, "pA"),AH170,IF(EXACT(AE170, "Gvg-A"),AH170,IF(EXACT(AE170, "Gvg"),AH170,0))),0),0)," ")</f>
        <v xml:space="preserve"> </v>
      </c>
      <c r="CP170" s="5" t="str">
        <f>IF(Aanbod!D185&gt;"",IF(EXACT(BZ170,0),IF(EXACT(AK170,0),IF(EXACT(AE170, "pA"),AF170,IF(EXACT(AE170, "Gvg-A"),AF170,IF(EXACT(AE170, "Gvg"),AF170,0))),0),0)," ")</f>
        <v xml:space="preserve"> </v>
      </c>
      <c r="CQ170" s="5" t="str">
        <f>IF(Aanbod!D185&gt;"",IF($CO$203&gt;0,$CN$1/$CO$203*CO170,0)," ")</f>
        <v xml:space="preserve"> </v>
      </c>
      <c r="CR170" s="29" t="str">
        <f>IF(Aanbod!D185&gt;"",IF(CP170&gt;0,CQ170/CP170," ")," ")</f>
        <v xml:space="preserve"> </v>
      </c>
      <c r="CS170" s="5"/>
      <c r="CT170" s="5"/>
      <c r="CU170" s="5" t="str">
        <f>IF(Aanbod!D185&gt;"",IF(EXACT(BZ170,0),IF(EXACT(AK170,0),IF(EXACT(AE170, "pB"),AH170,IF(EXACT(AE170, "Gvg-B"),AH170,IF(EXACT(AE170, "Gvg"),AH170,0))),0),0)," ")</f>
        <v xml:space="preserve"> </v>
      </c>
      <c r="CV170" s="5" t="str">
        <f>IF(Aanbod!D185&gt;"",IF(EXACT(BZ170,0),IF(EXACT(AK170,0),IF(EXACT(AE170, "pB"),AF170,IF(EXACT(AE170, "Gvg-B"),AF170,IF(EXACT(AE170, "Gvg"),AF170,0))),0),0)," ")</f>
        <v xml:space="preserve"> </v>
      </c>
      <c r="CW170" s="9" t="str">
        <f>IF(Aanbod!D185&gt;"",IF($CU$203&gt;0,$CT$1/$CU$203*CU170,0)," ")</f>
        <v xml:space="preserve"> </v>
      </c>
      <c r="CX170" s="10" t="str">
        <f>IF(Aanbod!D185&gt;"",IF(CV170&gt;0,CW170/CV170," ")," ")</f>
        <v xml:space="preserve"> </v>
      </c>
      <c r="CY170" s="26"/>
      <c r="CZ170" s="30"/>
      <c r="DA170" s="31" t="str">
        <f>IF(Aanbod!D185&gt;"",IF(EXACT(BZ170,0),IF(EXACT(AK170,0),IF(EXACT(AE170, "pA"),AH170,IF(EXACT(AE170, "Gvg"),AH170,IF(EXACT(AE170, "Gvg-A"),AH170,IF(EXACT(AE170, "Gvg-B"),AH170,0)))),0),0)," ")</f>
        <v xml:space="preserve"> </v>
      </c>
      <c r="DB170" s="31" t="str">
        <f>IF(Aanbod!D185&gt;"",IF(EXACT(BZ170,0),IF(EXACT(AK170,0),IF(EXACT(AE170, "pA"),AF170,IF(EXACT(AE170, "Gvg"),AF170,IF(EXACT(AE170, "Gvg-A"),AF170,IF(EXACT(AE170, "Gvg-B"),AF170,0)))),0),0)," ")</f>
        <v xml:space="preserve"> </v>
      </c>
      <c r="DC170" s="31" t="str">
        <f>IF(Aanbod!D185&gt;"",IF($DA$203&gt;0,$CZ$1/$DA$203*DA170,0)," ")</f>
        <v xml:space="preserve"> </v>
      </c>
      <c r="DD170" s="29" t="str">
        <f>IF(Aanbod!D185&gt;"",IF(DB170&gt;0,DC170/DB170," ")," ")</f>
        <v xml:space="preserve"> </v>
      </c>
      <c r="DF170" s="26"/>
      <c r="DG170" s="30"/>
      <c r="DH170" s="31" t="str">
        <f>IF(Aanbod!D185&gt;"",IF(EXACT(BZ170,0),IF(EXACT(AK170,0),IF(EXACT(AE170, "pB"),AH170,IF(EXACT(AE170, "Gvg"),AH170,IF(EXACT(AE170, "Gvg-A"),AH170,IF(EXACT(AE170, "Gvg-B"),AH170,0)))),0),0)," ")</f>
        <v xml:space="preserve"> </v>
      </c>
      <c r="DI170" s="31" t="str">
        <f>IF(Aanbod!D185&gt;"",IF(EXACT(BZ170,0),IF(EXACT(AK170,0),IF(EXACT(AE170, "pB"),AF170,IF(EXACT(AE170, "Gvg"),AF170,IF(EXACT(AE170, "Gvg-A"),AF170,IF(EXACT(AE170, "Gvg-B"),AF170,0)))),0),0)," ")</f>
        <v xml:space="preserve"> </v>
      </c>
      <c r="DJ170" s="31" t="str">
        <f>IF(Aanbod!D185&gt;"",IF($DH$203&gt;0,$DG$1/$DH$203*DH170,0)," ")</f>
        <v xml:space="preserve"> </v>
      </c>
      <c r="DK170" s="29" t="str">
        <f>IF(Aanbod!D185&gt;"",IF(DI170&gt;0,DJ170/DI170," ")," ")</f>
        <v xml:space="preserve"> </v>
      </c>
      <c r="DM170" s="37" t="str">
        <f>IF(Aanbod!D185&gt;"",BX170-BZ170+CQ170+CW170+DC170+DJ170," ")</f>
        <v xml:space="preserve"> </v>
      </c>
      <c r="DN170" s="35" t="str">
        <f>IF(Aanbod!D185&gt;"",IF((DM170-AF170)&gt;0,(DM170-AF170),0)," ")</f>
        <v xml:space="preserve"> </v>
      </c>
      <c r="DO170" s="35" t="str">
        <f>IF(Aanbod!D185&gt;"",IF(DN170&gt;0,(Berekening!H170+BB170+CQ170)/DM170*DN170,0)," ")</f>
        <v xml:space="preserve"> </v>
      </c>
      <c r="DP170" s="35" t="str">
        <f>IF(Aanbod!D185&gt;"",IF(DN170&gt;0,(Berekening!N170+BH170+CW170)/DM170*DN170,0)," ")</f>
        <v xml:space="preserve"> </v>
      </c>
      <c r="DQ170" s="35" t="str">
        <f>IF(Aanbod!D185&gt;"",IF(DN170&gt;0,(Berekening!T170+BN170+DC170)/DM170*DN170,0)," ")</f>
        <v xml:space="preserve"> </v>
      </c>
      <c r="DR170" s="33" t="str">
        <f>IF(Aanbod!D185&gt;"",IF(DN170&gt;0,(Berekening!AA170+BU170+DJ170)/DM170*DN170,0)," ")</f>
        <v xml:space="preserve"> </v>
      </c>
      <c r="DS170" s="35"/>
      <c r="DT170" s="38" t="str">
        <f>IF(Aanbod!D185&gt;"",ROUND((DM170-DN170),2)," ")</f>
        <v xml:space="preserve"> </v>
      </c>
      <c r="DU170" s="38" t="str">
        <f>IF(Aanbod!D185&gt;"",IF(DT170=C170,0.01,DT170),"")</f>
        <v/>
      </c>
      <c r="DV170" s="39" t="str">
        <f>IF(Aanbod!D185&gt;"",RANK(DU170,$DU$2:$DU$201) + COUNTIF($DU$2:DU170,DU170) -1," ")</f>
        <v xml:space="preserve"> </v>
      </c>
      <c r="DW170" s="35" t="str">
        <f>IF(Aanbod!D185&gt;"",IF($DV$203&lt;0,IF(DV170&lt;=ABS($DV$203),0.01,0),IF(DV170&lt;=ABS($DV$203),-0.01,0))," ")</f>
        <v xml:space="preserve"> </v>
      </c>
      <c r="DX170" s="35"/>
      <c r="DY170" s="28" t="str">
        <f>IF(Aanbod!D185&gt;"",DT170+DW170," ")</f>
        <v xml:space="preserve"> </v>
      </c>
    </row>
    <row r="171" spans="1:129" x14ac:dyDescent="0.25">
      <c r="A171" s="26" t="str">
        <f>Aanbod!A186</f>
        <v/>
      </c>
      <c r="B171" s="27" t="str">
        <f>IF(Aanbod!D186&gt;"",IF(EXACT(Aanbod!F186, "Preferent"),Aanbod!E186*2,IF(EXACT(Aanbod!F186, "Concurrent"),Aanbod!E186,0))," ")</f>
        <v xml:space="preserve"> </v>
      </c>
      <c r="C171" s="28" t="str">
        <f>IF(Aanbod!E186&gt;0,Aanbod!E186," ")</f>
        <v xml:space="preserve"> </v>
      </c>
      <c r="D171" s="5"/>
      <c r="E171" s="5"/>
      <c r="F171" s="5" t="str">
        <f>IF(Aanbod!D186&gt;"",IF(EXACT(Aanbod!D186, "pA"),Berekening!B171,IF(EXACT(Aanbod!D186, "Gvg-A"),Berekening!B171,IF(EXACT(Aanbod!D186, "Gvg"),Berekening!B171,0)))," ")</f>
        <v xml:space="preserve"> </v>
      </c>
      <c r="G171" s="5" t="str">
        <f>IF(Aanbod!D186&gt;"",IF(EXACT(Aanbod!D186, "pA"),Aanbod!E186,IF(EXACT(Aanbod!D186, "Gvg-A"),Aanbod!E186,IF(EXACT(Aanbod!D186, "Gvg"),Aanbod!E186,0)))," ")</f>
        <v xml:space="preserve"> </v>
      </c>
      <c r="H171" s="5" t="str">
        <f>IF(Aanbod!D186&gt;"",IF($F$203&gt;0,$E$1/$F$203*F171,0)," ")</f>
        <v xml:space="preserve"> </v>
      </c>
      <c r="I171" s="29" t="str">
        <f>IF(Aanbod!D186&gt;"",IF(G171&gt;0,H171/G171," ")," ")</f>
        <v xml:space="preserve"> </v>
      </c>
      <c r="J171" s="5"/>
      <c r="K171" s="5"/>
      <c r="L171" s="5" t="str">
        <f>IF(Aanbod!D186&gt;"",IF(EXACT(Aanbod!D186, "pB"),Berekening!B171,IF(EXACT(Aanbod!D186, "Gvg-B"),Berekening!B171,IF(EXACT(Aanbod!D186, "Gvg"),Berekening!B171,0)))," ")</f>
        <v xml:space="preserve"> </v>
      </c>
      <c r="M171" s="5" t="str">
        <f>IF(Aanbod!D186&gt;"",IF(EXACT(Aanbod!D186, "pB"),Aanbod!E186,IF(EXACT(Aanbod!D186, "Gvg-B"),Aanbod!E186,IF(EXACT(Aanbod!D186, "Gvg"),Aanbod!E186,0)))," ")</f>
        <v xml:space="preserve"> </v>
      </c>
      <c r="N171" s="9" t="str">
        <f>IF(Aanbod!D186&gt;"",IF($L$203&gt;0,$K$1/$L$203*L171,0)," ")</f>
        <v xml:space="preserve"> </v>
      </c>
      <c r="O171" s="10" t="str">
        <f>IF(Aanbod!D186&gt;"",IF(M171&gt;0,N171/M171," ")," ")</f>
        <v xml:space="preserve"> </v>
      </c>
      <c r="P171" s="26"/>
      <c r="Q171" s="30"/>
      <c r="R171" s="31" t="str">
        <f>IF(Aanbod!D186&gt;"",IF(EXACT(Aanbod!D186, "pA"),Berekening!B171,IF(EXACT(Aanbod!D186, "Gvg"),Berekening!B171,IF(EXACT(Aanbod!D186, "Gvg-A"),Berekening!B171,IF(EXACT(Aanbod!D186, "Gvg-B"),Berekening!B171,0))))," ")</f>
        <v xml:space="preserve"> </v>
      </c>
      <c r="S171" s="31" t="str">
        <f>IF(Aanbod!D186&gt;"",IF(EXACT(Aanbod!D186, "pA"),Aanbod!E186,IF(EXACT(Aanbod!D186, "Gvg"),Aanbod!E186,IF(EXACT(Aanbod!D186, "Gvg-A"),Aanbod!E186,IF(EXACT(Aanbod!D186, "Gvg-B"),Aanbod!E186,0))))," ")</f>
        <v xml:space="preserve"> </v>
      </c>
      <c r="T171" s="31" t="str">
        <f>IF(Aanbod!D186&gt;"",IF($R$203&gt;0,$Q$1/$R$203*R171,0)," ")</f>
        <v xml:space="preserve"> </v>
      </c>
      <c r="U171" s="29" t="str">
        <f>IF(Aanbod!D186&gt;"",IF(S171&gt;0,T171/S171," ")," ")</f>
        <v xml:space="preserve"> </v>
      </c>
      <c r="W171" s="26"/>
      <c r="X171" s="30"/>
      <c r="Y171" s="31" t="str">
        <f>IF(Aanbod!D186&gt;"",IF(EXACT(Aanbod!D186, "pB"),Berekening!B171,IF(EXACT(Aanbod!D186, "Gvg"),Berekening!B171,IF(EXACT(Aanbod!D186, "Gvg-A"),Berekening!B171,IF(EXACT(Aanbod!D186, "Gvg-B"),Berekening!B171,0))))," ")</f>
        <v xml:space="preserve"> </v>
      </c>
      <c r="Z171" s="31" t="str">
        <f>IF(Aanbod!D186&gt;"",IF(EXACT(Aanbod!D186, "pB"),Aanbod!E186,IF(EXACT(Aanbod!D186, "Gvg"),Aanbod!E186,IF(EXACT(Aanbod!D186, "Gvg-A"),Aanbod!E186,IF(EXACT(Aanbod!D186, "Gvg-B"),Aanbod!E186,0))))," ")</f>
        <v xml:space="preserve"> </v>
      </c>
      <c r="AA171" s="31" t="str">
        <f>IF(Aanbod!D186&gt;"",IF($Y$203&gt;0,$X$1/$Y$203*Y171,0)," ")</f>
        <v xml:space="preserve"> </v>
      </c>
      <c r="AB171" s="29" t="str">
        <f>IF(Aanbod!D186&gt;"",IF(Z171&gt;0,AA171/Z171," ")," ")</f>
        <v xml:space="preserve"> </v>
      </c>
      <c r="AC171" s="32"/>
      <c r="AD171" s="26" t="str">
        <f>IF(Aanbod!D186&gt;"",ROW(AE171)-1," ")</f>
        <v xml:space="preserve"> </v>
      </c>
      <c r="AE171" t="str">
        <f>IF(Aanbod!D186&gt;"",Aanbod!D186," ")</f>
        <v xml:space="preserve"> </v>
      </c>
      <c r="AF171" s="9" t="str">
        <f>IF(Aanbod!D186&gt;"",Aanbod!E186," ")</f>
        <v xml:space="preserve"> </v>
      </c>
      <c r="AG171" t="str">
        <f>IF(Aanbod!D186&gt;"",Aanbod!F186," ")</f>
        <v xml:space="preserve"> </v>
      </c>
      <c r="AH171" s="33" t="str">
        <f>IF(Aanbod!D186&gt;"",Berekening!B171," ")</f>
        <v xml:space="preserve"> </v>
      </c>
      <c r="AI171" s="34" t="str">
        <f>IF(Aanbod!D186&gt;"",Berekening!H171+Berekening!N171+Berekening!T171+Berekening!AA171," ")</f>
        <v xml:space="preserve"> </v>
      </c>
      <c r="AJ171" s="35" t="str">
        <f>IF(Aanbod!D186&gt;"",IF((AI171-AF171)&gt;0,0,(AI171-AF171))," ")</f>
        <v xml:space="preserve"> </v>
      </c>
      <c r="AK171" s="35" t="str">
        <f>IF(Aanbod!D186&gt;"",IF((AI171-AF171)&gt;0,(AI171-AF171),0)," ")</f>
        <v xml:space="preserve"> </v>
      </c>
      <c r="AL171" s="35" t="str">
        <f>IF(Aanbod!D186&gt;"",IF(AK171&gt;0,Berekening!H171/AI171*AK171,0)," ")</f>
        <v xml:space="preserve"> </v>
      </c>
      <c r="AM171" s="35" t="str">
        <f>IF(Aanbod!D186&gt;"",IF(AK171&gt;0,Berekening!N171/AI171*AK171,0)," ")</f>
        <v xml:space="preserve"> </v>
      </c>
      <c r="AN171" s="35" t="str">
        <f>IF(Aanbod!D186&gt;"",IF(AK171&gt;0,Berekening!T171/AI171*AK171,0)," ")</f>
        <v xml:space="preserve"> </v>
      </c>
      <c r="AO171" s="33" t="str">
        <f>IF(Aanbod!D186&gt;"",IF(AK171&gt;0,Berekening!AA171/AI171*AK171,0)," ")</f>
        <v xml:space="preserve"> </v>
      </c>
      <c r="AX171" s="36"/>
      <c r="AY171" s="5"/>
      <c r="AZ171" s="5" t="str">
        <f>IF(Aanbod!D186&gt;"",IF(EXACT(AK171,0),IF(EXACT(Aanbod!D186, "pA"),Berekening!B171,IF(EXACT(Aanbod!D186, "Gvg-A"),Berekening!B171,IF(EXACT(Aanbod!D186, "Gvg"),Berekening!B171,0))),0)," ")</f>
        <v xml:space="preserve"> </v>
      </c>
      <c r="BA171" s="5" t="str">
        <f>IF(Aanbod!D186&gt;"",IF(EXACT(AK171,0),IF(EXACT(Aanbod!D186, "pA"),Aanbod!E186,IF(EXACT(Aanbod!D186, "Gvg-A"),Aanbod!E186,IF(EXACT(Aanbod!D186, "Gvg"),Aanbod!E186,0))),0)," ")</f>
        <v xml:space="preserve"> </v>
      </c>
      <c r="BB171" s="5" t="str">
        <f>IF(Aanbod!D186&gt;"",IF($AZ$203&gt;0,$AY$1/$AZ$203*AZ171,0)," ")</f>
        <v xml:space="preserve"> </v>
      </c>
      <c r="BC171" s="29" t="str">
        <f>IF(Aanbod!D186&gt;"",IF(BA171&gt;0,BB171/BA171," ")," ")</f>
        <v xml:space="preserve"> </v>
      </c>
      <c r="BD171" s="5"/>
      <c r="BE171" s="5"/>
      <c r="BF171" s="5" t="str">
        <f>IF(Aanbod!D186&gt;"",IF(EXACT(AK171,0),IF(EXACT(Aanbod!D186, "pB"),Berekening!B171,IF(EXACT(Aanbod!D186, "Gvg-B"),Berekening!B171,IF(EXACT(Aanbod!D186, "Gvg"),Berekening!B171,0))),0)," ")</f>
        <v xml:space="preserve"> </v>
      </c>
      <c r="BG171" s="5" t="str">
        <f>IF(Aanbod!D186&gt;"",IF(EXACT(AK171,0),IF(EXACT(Aanbod!D186, "pB"),Aanbod!E186,IF(EXACT(Aanbod!D186, "Gvg-B"),Aanbod!E186,IF(EXACT(Aanbod!D186, "Gvg"),Aanbod!E186,0))),0)," ")</f>
        <v xml:space="preserve"> </v>
      </c>
      <c r="BH171" s="9" t="str">
        <f>IF(Aanbod!D186&gt;"",IF($BF$203&gt;0,$BE$1/$BF$203*BF171,0)," ")</f>
        <v xml:space="preserve"> </v>
      </c>
      <c r="BI171" s="10" t="str">
        <f>IF(Aanbod!D186&gt;"",IF(BG171&gt;0,BH171/BG171," ")," ")</f>
        <v xml:space="preserve"> </v>
      </c>
      <c r="BJ171" s="26"/>
      <c r="BK171" s="30"/>
      <c r="BL171" s="31" t="str">
        <f>IF(Aanbod!D186&gt;"",IF(EXACT(AK171,0),IF(EXACT(Aanbod!D186, "pA"),Berekening!B171,IF(EXACT(Aanbod!D186, "Gvg"),Berekening!B171,IF(EXACT(Aanbod!D186, "Gvg-A"),Berekening!B171,IF(EXACT(Aanbod!D186, "Gvg-B"),Berekening!B171,0)))),0)," ")</f>
        <v xml:space="preserve"> </v>
      </c>
      <c r="BM171" s="31" t="str">
        <f>IF(Aanbod!D186&gt;"",IF(EXACT(AK171,0),IF(EXACT(Aanbod!D186, "pA"),Aanbod!E186,IF(EXACT(Aanbod!D186, "Gvg"),Aanbod!E186,IF(EXACT(Aanbod!D186, "Gvg-A"),Aanbod!E186,IF(EXACT(Aanbod!D186, "Gvg-B"),Aanbod!E186,0)))),0)," ")</f>
        <v xml:space="preserve"> </v>
      </c>
      <c r="BN171" s="31" t="str">
        <f>IF(Aanbod!D186&gt;"",IF($BL$203&gt;0,$BK$1/$BL$203*BL171,0)," ")</f>
        <v xml:space="preserve"> </v>
      </c>
      <c r="BO171" s="29" t="str">
        <f>IF(Aanbod!D186&gt;"",IF(BM171&gt;0,BN171/BM171," ")," ")</f>
        <v xml:space="preserve"> </v>
      </c>
      <c r="BQ171" s="26"/>
      <c r="BR171" s="30"/>
      <c r="BS171" s="31" t="str">
        <f>IF(Aanbod!D186&gt;"",IF(EXACT(AK171,0),IF(EXACT(Aanbod!D186, "pB"),Berekening!B171,IF(EXACT(Aanbod!D186, "Gvg"),Berekening!B171,IF(EXACT(Aanbod!D186, "Gvg-A"),Berekening!B171,IF(EXACT(Aanbod!D186, "Gvg-B"),Berekening!B171,0)))),0)," ")</f>
        <v xml:space="preserve"> </v>
      </c>
      <c r="BT171" s="31" t="str">
        <f>IF(Aanbod!D186&gt;"",IF(EXACT(AK171,0),IF(EXACT(Aanbod!D186, "pB"),Aanbod!E186,IF(EXACT(Aanbod!D186, "Gvg"),Aanbod!E186,IF(EXACT(Aanbod!D186, "Gvg-A"),Aanbod!E186,IF(EXACT(Aanbod!D186, "Gvg-B"),Aanbod!E186,0)))),0)," ")</f>
        <v xml:space="preserve"> </v>
      </c>
      <c r="BU171" s="31" t="str">
        <f>IF(Aanbod!D186&gt;"",IF($BS$203&gt;0,$BR$1/$BS$203*BS171,0)," ")</f>
        <v xml:space="preserve"> </v>
      </c>
      <c r="BV171" s="29" t="str">
        <f>IF(Aanbod!D186&gt;"",IF(BT171&gt;0,BU171/BT171," ")," ")</f>
        <v xml:space="preserve"> </v>
      </c>
      <c r="BX171" s="34" t="str">
        <f>IF(Aanbod!D186&gt;"",AI171-AK171+BB171+BH171+BN171+BU171," ")</f>
        <v xml:space="preserve"> </v>
      </c>
      <c r="BY171" s="35" t="str">
        <f>IF(Aanbod!D186&gt;"",IF((BX171-AF171)&gt;0,0,(BX171-AF171))," ")</f>
        <v xml:space="preserve"> </v>
      </c>
      <c r="BZ171" s="35" t="str">
        <f>IF(Aanbod!D186&gt;"",IF((BX171-AF171)&gt;0,(BX171-AF171),0)," ")</f>
        <v xml:space="preserve"> </v>
      </c>
      <c r="CA171" s="35" t="str">
        <f>IF(Aanbod!D186&gt;"",IF(BZ171&gt;0,(Berekening!H171+BB171)/BX171*BZ171,0)," ")</f>
        <v xml:space="preserve"> </v>
      </c>
      <c r="CB171" s="35" t="str">
        <f>IF(Aanbod!D186&gt;"",IF(BZ171&gt;0,(Berekening!N171+BH171)/BX171*BZ171,0)," ")</f>
        <v xml:space="preserve"> </v>
      </c>
      <c r="CC171" s="35" t="str">
        <f>IF(Aanbod!D186&gt;"",IF(BZ171&gt;0,(Berekening!T171+BN171)/BX171*BZ171,0)," ")</f>
        <v xml:space="preserve"> </v>
      </c>
      <c r="CD171" s="33" t="str">
        <f>IF(Aanbod!D186&gt;"",IF(BZ171&gt;0,Berekening!AA171/BX171*BZ171,0)," ")</f>
        <v xml:space="preserve"> </v>
      </c>
      <c r="CE171" s="35"/>
      <c r="CM171" s="36"/>
      <c r="CN171" s="5"/>
      <c r="CO171" s="5" t="str">
        <f>IF(Aanbod!D186&gt;"",IF(EXACT(BZ171,0),IF(EXACT(AK171,0),IF(EXACT(AE171, "pA"),AH171,IF(EXACT(AE171, "Gvg-A"),AH171,IF(EXACT(AE171, "Gvg"),AH171,0))),0),0)," ")</f>
        <v xml:space="preserve"> </v>
      </c>
      <c r="CP171" s="5" t="str">
        <f>IF(Aanbod!D186&gt;"",IF(EXACT(BZ171,0),IF(EXACT(AK171,0),IF(EXACT(AE171, "pA"),AF171,IF(EXACT(AE171, "Gvg-A"),AF171,IF(EXACT(AE171, "Gvg"),AF171,0))),0),0)," ")</f>
        <v xml:space="preserve"> </v>
      </c>
      <c r="CQ171" s="5" t="str">
        <f>IF(Aanbod!D186&gt;"",IF($CO$203&gt;0,$CN$1/$CO$203*CO171,0)," ")</f>
        <v xml:space="preserve"> </v>
      </c>
      <c r="CR171" s="29" t="str">
        <f>IF(Aanbod!D186&gt;"",IF(CP171&gt;0,CQ171/CP171," ")," ")</f>
        <v xml:space="preserve"> </v>
      </c>
      <c r="CS171" s="5"/>
      <c r="CT171" s="5"/>
      <c r="CU171" s="5" t="str">
        <f>IF(Aanbod!D186&gt;"",IF(EXACT(BZ171,0),IF(EXACT(AK171,0),IF(EXACT(AE171, "pB"),AH171,IF(EXACT(AE171, "Gvg-B"),AH171,IF(EXACT(AE171, "Gvg"),AH171,0))),0),0)," ")</f>
        <v xml:space="preserve"> </v>
      </c>
      <c r="CV171" s="5" t="str">
        <f>IF(Aanbod!D186&gt;"",IF(EXACT(BZ171,0),IF(EXACT(AK171,0),IF(EXACT(AE171, "pB"),AF171,IF(EXACT(AE171, "Gvg-B"),AF171,IF(EXACT(AE171, "Gvg"),AF171,0))),0),0)," ")</f>
        <v xml:space="preserve"> </v>
      </c>
      <c r="CW171" s="9" t="str">
        <f>IF(Aanbod!D186&gt;"",IF($CU$203&gt;0,$CT$1/$CU$203*CU171,0)," ")</f>
        <v xml:space="preserve"> </v>
      </c>
      <c r="CX171" s="10" t="str">
        <f>IF(Aanbod!D186&gt;"",IF(CV171&gt;0,CW171/CV171," ")," ")</f>
        <v xml:space="preserve"> </v>
      </c>
      <c r="CY171" s="26"/>
      <c r="CZ171" s="30"/>
      <c r="DA171" s="31" t="str">
        <f>IF(Aanbod!D186&gt;"",IF(EXACT(BZ171,0),IF(EXACT(AK171,0),IF(EXACT(AE171, "pA"),AH171,IF(EXACT(AE171, "Gvg"),AH171,IF(EXACT(AE171, "Gvg-A"),AH171,IF(EXACT(AE171, "Gvg-B"),AH171,0)))),0),0)," ")</f>
        <v xml:space="preserve"> </v>
      </c>
      <c r="DB171" s="31" t="str">
        <f>IF(Aanbod!D186&gt;"",IF(EXACT(BZ171,0),IF(EXACT(AK171,0),IF(EXACT(AE171, "pA"),AF171,IF(EXACT(AE171, "Gvg"),AF171,IF(EXACT(AE171, "Gvg-A"),AF171,IF(EXACT(AE171, "Gvg-B"),AF171,0)))),0),0)," ")</f>
        <v xml:space="preserve"> </v>
      </c>
      <c r="DC171" s="31" t="str">
        <f>IF(Aanbod!D186&gt;"",IF($DA$203&gt;0,$CZ$1/$DA$203*DA171,0)," ")</f>
        <v xml:space="preserve"> </v>
      </c>
      <c r="DD171" s="29" t="str">
        <f>IF(Aanbod!D186&gt;"",IF(DB171&gt;0,DC171/DB171," ")," ")</f>
        <v xml:space="preserve"> </v>
      </c>
      <c r="DF171" s="26"/>
      <c r="DG171" s="30"/>
      <c r="DH171" s="31" t="str">
        <f>IF(Aanbod!D186&gt;"",IF(EXACT(BZ171,0),IF(EXACT(AK171,0),IF(EXACT(AE171, "pB"),AH171,IF(EXACT(AE171, "Gvg"),AH171,IF(EXACT(AE171, "Gvg-A"),AH171,IF(EXACT(AE171, "Gvg-B"),AH171,0)))),0),0)," ")</f>
        <v xml:space="preserve"> </v>
      </c>
      <c r="DI171" s="31" t="str">
        <f>IF(Aanbod!D186&gt;"",IF(EXACT(BZ171,0),IF(EXACT(AK171,0),IF(EXACT(AE171, "pB"),AF171,IF(EXACT(AE171, "Gvg"),AF171,IF(EXACT(AE171, "Gvg-A"),AF171,IF(EXACT(AE171, "Gvg-B"),AF171,0)))),0),0)," ")</f>
        <v xml:space="preserve"> </v>
      </c>
      <c r="DJ171" s="31" t="str">
        <f>IF(Aanbod!D186&gt;"",IF($DH$203&gt;0,$DG$1/$DH$203*DH171,0)," ")</f>
        <v xml:space="preserve"> </v>
      </c>
      <c r="DK171" s="29" t="str">
        <f>IF(Aanbod!D186&gt;"",IF(DI171&gt;0,DJ171/DI171," ")," ")</f>
        <v xml:space="preserve"> </v>
      </c>
      <c r="DM171" s="37" t="str">
        <f>IF(Aanbod!D186&gt;"",BX171-BZ171+CQ171+CW171+DC171+DJ171," ")</f>
        <v xml:space="preserve"> </v>
      </c>
      <c r="DN171" s="35" t="str">
        <f>IF(Aanbod!D186&gt;"",IF((DM171-AF171)&gt;0,(DM171-AF171),0)," ")</f>
        <v xml:space="preserve"> </v>
      </c>
      <c r="DO171" s="35" t="str">
        <f>IF(Aanbod!D186&gt;"",IF(DN171&gt;0,(Berekening!H171+BB171+CQ171)/DM171*DN171,0)," ")</f>
        <v xml:space="preserve"> </v>
      </c>
      <c r="DP171" s="35" t="str">
        <f>IF(Aanbod!D186&gt;"",IF(DN171&gt;0,(Berekening!N171+BH171+CW171)/DM171*DN171,0)," ")</f>
        <v xml:space="preserve"> </v>
      </c>
      <c r="DQ171" s="35" t="str">
        <f>IF(Aanbod!D186&gt;"",IF(DN171&gt;0,(Berekening!T171+BN171+DC171)/DM171*DN171,0)," ")</f>
        <v xml:space="preserve"> </v>
      </c>
      <c r="DR171" s="33" t="str">
        <f>IF(Aanbod!D186&gt;"",IF(DN171&gt;0,(Berekening!AA171+BU171+DJ171)/DM171*DN171,0)," ")</f>
        <v xml:space="preserve"> </v>
      </c>
      <c r="DS171" s="35"/>
      <c r="DT171" s="38" t="str">
        <f>IF(Aanbod!D186&gt;"",ROUND((DM171-DN171),2)," ")</f>
        <v xml:space="preserve"> </v>
      </c>
      <c r="DU171" s="38" t="str">
        <f>IF(Aanbod!D186&gt;"",IF(DT171=C171,0.01,DT171),"")</f>
        <v/>
      </c>
      <c r="DV171" s="39" t="str">
        <f>IF(Aanbod!D186&gt;"",RANK(DU171,$DU$2:$DU$201) + COUNTIF($DU$2:DU171,DU171) -1," ")</f>
        <v xml:space="preserve"> </v>
      </c>
      <c r="DW171" s="35" t="str">
        <f>IF(Aanbod!D186&gt;"",IF($DV$203&lt;0,IF(DV171&lt;=ABS($DV$203),0.01,0),IF(DV171&lt;=ABS($DV$203),-0.01,0))," ")</f>
        <v xml:space="preserve"> </v>
      </c>
      <c r="DX171" s="35"/>
      <c r="DY171" s="28" t="str">
        <f>IF(Aanbod!D186&gt;"",DT171+DW171," ")</f>
        <v xml:space="preserve"> </v>
      </c>
    </row>
    <row r="172" spans="1:129" x14ac:dyDescent="0.25">
      <c r="A172" s="26" t="str">
        <f>Aanbod!A187</f>
        <v/>
      </c>
      <c r="B172" s="27" t="str">
        <f>IF(Aanbod!D187&gt;"",IF(EXACT(Aanbod!F187, "Preferent"),Aanbod!E187*2,IF(EXACT(Aanbod!F187, "Concurrent"),Aanbod!E187,0))," ")</f>
        <v xml:space="preserve"> </v>
      </c>
      <c r="C172" s="28" t="str">
        <f>IF(Aanbod!E187&gt;0,Aanbod!E187," ")</f>
        <v xml:space="preserve"> </v>
      </c>
      <c r="D172" s="5"/>
      <c r="E172" s="5"/>
      <c r="F172" s="5" t="str">
        <f>IF(Aanbod!D187&gt;"",IF(EXACT(Aanbod!D187, "pA"),Berekening!B172,IF(EXACT(Aanbod!D187, "Gvg-A"),Berekening!B172,IF(EXACT(Aanbod!D187, "Gvg"),Berekening!B172,0)))," ")</f>
        <v xml:space="preserve"> </v>
      </c>
      <c r="G172" s="5" t="str">
        <f>IF(Aanbod!D187&gt;"",IF(EXACT(Aanbod!D187, "pA"),Aanbod!E187,IF(EXACT(Aanbod!D187, "Gvg-A"),Aanbod!E187,IF(EXACT(Aanbod!D187, "Gvg"),Aanbod!E187,0)))," ")</f>
        <v xml:space="preserve"> </v>
      </c>
      <c r="H172" s="5" t="str">
        <f>IF(Aanbod!D187&gt;"",IF($F$203&gt;0,$E$1/$F$203*F172,0)," ")</f>
        <v xml:space="preserve"> </v>
      </c>
      <c r="I172" s="29" t="str">
        <f>IF(Aanbod!D187&gt;"",IF(G172&gt;0,H172/G172," ")," ")</f>
        <v xml:space="preserve"> </v>
      </c>
      <c r="J172" s="5"/>
      <c r="K172" s="5"/>
      <c r="L172" s="5" t="str">
        <f>IF(Aanbod!D187&gt;"",IF(EXACT(Aanbod!D187, "pB"),Berekening!B172,IF(EXACT(Aanbod!D187, "Gvg-B"),Berekening!B172,IF(EXACT(Aanbod!D187, "Gvg"),Berekening!B172,0)))," ")</f>
        <v xml:space="preserve"> </v>
      </c>
      <c r="M172" s="5" t="str">
        <f>IF(Aanbod!D187&gt;"",IF(EXACT(Aanbod!D187, "pB"),Aanbod!E187,IF(EXACT(Aanbod!D187, "Gvg-B"),Aanbod!E187,IF(EXACT(Aanbod!D187, "Gvg"),Aanbod!E187,0)))," ")</f>
        <v xml:space="preserve"> </v>
      </c>
      <c r="N172" s="9" t="str">
        <f>IF(Aanbod!D187&gt;"",IF($L$203&gt;0,$K$1/$L$203*L172,0)," ")</f>
        <v xml:space="preserve"> </v>
      </c>
      <c r="O172" s="10" t="str">
        <f>IF(Aanbod!D187&gt;"",IF(M172&gt;0,N172/M172," ")," ")</f>
        <v xml:space="preserve"> </v>
      </c>
      <c r="P172" s="26"/>
      <c r="Q172" s="30"/>
      <c r="R172" s="31" t="str">
        <f>IF(Aanbod!D187&gt;"",IF(EXACT(Aanbod!D187, "pA"),Berekening!B172,IF(EXACT(Aanbod!D187, "Gvg"),Berekening!B172,IF(EXACT(Aanbod!D187, "Gvg-A"),Berekening!B172,IF(EXACT(Aanbod!D187, "Gvg-B"),Berekening!B172,0))))," ")</f>
        <v xml:space="preserve"> </v>
      </c>
      <c r="S172" s="31" t="str">
        <f>IF(Aanbod!D187&gt;"",IF(EXACT(Aanbod!D187, "pA"),Aanbod!E187,IF(EXACT(Aanbod!D187, "Gvg"),Aanbod!E187,IF(EXACT(Aanbod!D187, "Gvg-A"),Aanbod!E187,IF(EXACT(Aanbod!D187, "Gvg-B"),Aanbod!E187,0))))," ")</f>
        <v xml:space="preserve"> </v>
      </c>
      <c r="T172" s="31" t="str">
        <f>IF(Aanbod!D187&gt;"",IF($R$203&gt;0,$Q$1/$R$203*R172,0)," ")</f>
        <v xml:space="preserve"> </v>
      </c>
      <c r="U172" s="29" t="str">
        <f>IF(Aanbod!D187&gt;"",IF(S172&gt;0,T172/S172," ")," ")</f>
        <v xml:space="preserve"> </v>
      </c>
      <c r="W172" s="26"/>
      <c r="X172" s="30"/>
      <c r="Y172" s="31" t="str">
        <f>IF(Aanbod!D187&gt;"",IF(EXACT(Aanbod!D187, "pB"),Berekening!B172,IF(EXACT(Aanbod!D187, "Gvg"),Berekening!B172,IF(EXACT(Aanbod!D187, "Gvg-A"),Berekening!B172,IF(EXACT(Aanbod!D187, "Gvg-B"),Berekening!B172,0))))," ")</f>
        <v xml:space="preserve"> </v>
      </c>
      <c r="Z172" s="31" t="str">
        <f>IF(Aanbod!D187&gt;"",IF(EXACT(Aanbod!D187, "pB"),Aanbod!E187,IF(EXACT(Aanbod!D187, "Gvg"),Aanbod!E187,IF(EXACT(Aanbod!D187, "Gvg-A"),Aanbod!E187,IF(EXACT(Aanbod!D187, "Gvg-B"),Aanbod!E187,0))))," ")</f>
        <v xml:space="preserve"> </v>
      </c>
      <c r="AA172" s="31" t="str">
        <f>IF(Aanbod!D187&gt;"",IF($Y$203&gt;0,$X$1/$Y$203*Y172,0)," ")</f>
        <v xml:space="preserve"> </v>
      </c>
      <c r="AB172" s="29" t="str">
        <f>IF(Aanbod!D187&gt;"",IF(Z172&gt;0,AA172/Z172," ")," ")</f>
        <v xml:space="preserve"> </v>
      </c>
      <c r="AC172" s="32"/>
      <c r="AD172" s="26" t="str">
        <f>IF(Aanbod!D187&gt;"",ROW(AE172)-1," ")</f>
        <v xml:space="preserve"> </v>
      </c>
      <c r="AE172" t="str">
        <f>IF(Aanbod!D187&gt;"",Aanbod!D187," ")</f>
        <v xml:space="preserve"> </v>
      </c>
      <c r="AF172" s="9" t="str">
        <f>IF(Aanbod!D187&gt;"",Aanbod!E187," ")</f>
        <v xml:space="preserve"> </v>
      </c>
      <c r="AG172" t="str">
        <f>IF(Aanbod!D187&gt;"",Aanbod!F187," ")</f>
        <v xml:space="preserve"> </v>
      </c>
      <c r="AH172" s="33" t="str">
        <f>IF(Aanbod!D187&gt;"",Berekening!B172," ")</f>
        <v xml:space="preserve"> </v>
      </c>
      <c r="AI172" s="34" t="str">
        <f>IF(Aanbod!D187&gt;"",Berekening!H172+Berekening!N172+Berekening!T172+Berekening!AA172," ")</f>
        <v xml:space="preserve"> </v>
      </c>
      <c r="AJ172" s="35" t="str">
        <f>IF(Aanbod!D187&gt;"",IF((AI172-AF172)&gt;0,0,(AI172-AF172))," ")</f>
        <v xml:space="preserve"> </v>
      </c>
      <c r="AK172" s="35" t="str">
        <f>IF(Aanbod!D187&gt;"",IF((AI172-AF172)&gt;0,(AI172-AF172),0)," ")</f>
        <v xml:space="preserve"> </v>
      </c>
      <c r="AL172" s="35" t="str">
        <f>IF(Aanbod!D187&gt;"",IF(AK172&gt;0,Berekening!H172/AI172*AK172,0)," ")</f>
        <v xml:space="preserve"> </v>
      </c>
      <c r="AM172" s="35" t="str">
        <f>IF(Aanbod!D187&gt;"",IF(AK172&gt;0,Berekening!N172/AI172*AK172,0)," ")</f>
        <v xml:space="preserve"> </v>
      </c>
      <c r="AN172" s="35" t="str">
        <f>IF(Aanbod!D187&gt;"",IF(AK172&gt;0,Berekening!T172/AI172*AK172,0)," ")</f>
        <v xml:space="preserve"> </v>
      </c>
      <c r="AO172" s="33" t="str">
        <f>IF(Aanbod!D187&gt;"",IF(AK172&gt;0,Berekening!AA172/AI172*AK172,0)," ")</f>
        <v xml:space="preserve"> </v>
      </c>
      <c r="AX172" s="36"/>
      <c r="AY172" s="5"/>
      <c r="AZ172" s="5" t="str">
        <f>IF(Aanbod!D187&gt;"",IF(EXACT(AK172,0),IF(EXACT(Aanbod!D187, "pA"),Berekening!B172,IF(EXACT(Aanbod!D187, "Gvg-A"),Berekening!B172,IF(EXACT(Aanbod!D187, "Gvg"),Berekening!B172,0))),0)," ")</f>
        <v xml:space="preserve"> </v>
      </c>
      <c r="BA172" s="5" t="str">
        <f>IF(Aanbod!D187&gt;"",IF(EXACT(AK172,0),IF(EXACT(Aanbod!D187, "pA"),Aanbod!E187,IF(EXACT(Aanbod!D187, "Gvg-A"),Aanbod!E187,IF(EXACT(Aanbod!D187, "Gvg"),Aanbod!E187,0))),0)," ")</f>
        <v xml:space="preserve"> </v>
      </c>
      <c r="BB172" s="5" t="str">
        <f>IF(Aanbod!D187&gt;"",IF($AZ$203&gt;0,$AY$1/$AZ$203*AZ172,0)," ")</f>
        <v xml:space="preserve"> </v>
      </c>
      <c r="BC172" s="29" t="str">
        <f>IF(Aanbod!D187&gt;"",IF(BA172&gt;0,BB172/BA172," ")," ")</f>
        <v xml:space="preserve"> </v>
      </c>
      <c r="BD172" s="5"/>
      <c r="BE172" s="5"/>
      <c r="BF172" s="5" t="str">
        <f>IF(Aanbod!D187&gt;"",IF(EXACT(AK172,0),IF(EXACT(Aanbod!D187, "pB"),Berekening!B172,IF(EXACT(Aanbod!D187, "Gvg-B"),Berekening!B172,IF(EXACT(Aanbod!D187, "Gvg"),Berekening!B172,0))),0)," ")</f>
        <v xml:space="preserve"> </v>
      </c>
      <c r="BG172" s="5" t="str">
        <f>IF(Aanbod!D187&gt;"",IF(EXACT(AK172,0),IF(EXACT(Aanbod!D187, "pB"),Aanbod!E187,IF(EXACT(Aanbod!D187, "Gvg-B"),Aanbod!E187,IF(EXACT(Aanbod!D187, "Gvg"),Aanbod!E187,0))),0)," ")</f>
        <v xml:space="preserve"> </v>
      </c>
      <c r="BH172" s="9" t="str">
        <f>IF(Aanbod!D187&gt;"",IF($BF$203&gt;0,$BE$1/$BF$203*BF172,0)," ")</f>
        <v xml:space="preserve"> </v>
      </c>
      <c r="BI172" s="10" t="str">
        <f>IF(Aanbod!D187&gt;"",IF(BG172&gt;0,BH172/BG172," ")," ")</f>
        <v xml:space="preserve"> </v>
      </c>
      <c r="BJ172" s="26"/>
      <c r="BK172" s="30"/>
      <c r="BL172" s="31" t="str">
        <f>IF(Aanbod!D187&gt;"",IF(EXACT(AK172,0),IF(EXACT(Aanbod!D187, "pA"),Berekening!B172,IF(EXACT(Aanbod!D187, "Gvg"),Berekening!B172,IF(EXACT(Aanbod!D187, "Gvg-A"),Berekening!B172,IF(EXACT(Aanbod!D187, "Gvg-B"),Berekening!B172,0)))),0)," ")</f>
        <v xml:space="preserve"> </v>
      </c>
      <c r="BM172" s="31" t="str">
        <f>IF(Aanbod!D187&gt;"",IF(EXACT(AK172,0),IF(EXACT(Aanbod!D187, "pA"),Aanbod!E187,IF(EXACT(Aanbod!D187, "Gvg"),Aanbod!E187,IF(EXACT(Aanbod!D187, "Gvg-A"),Aanbod!E187,IF(EXACT(Aanbod!D187, "Gvg-B"),Aanbod!E187,0)))),0)," ")</f>
        <v xml:space="preserve"> </v>
      </c>
      <c r="BN172" s="31" t="str">
        <f>IF(Aanbod!D187&gt;"",IF($BL$203&gt;0,$BK$1/$BL$203*BL172,0)," ")</f>
        <v xml:space="preserve"> </v>
      </c>
      <c r="BO172" s="29" t="str">
        <f>IF(Aanbod!D187&gt;"",IF(BM172&gt;0,BN172/BM172," ")," ")</f>
        <v xml:space="preserve"> </v>
      </c>
      <c r="BQ172" s="26"/>
      <c r="BR172" s="30"/>
      <c r="BS172" s="31" t="str">
        <f>IF(Aanbod!D187&gt;"",IF(EXACT(AK172,0),IF(EXACT(Aanbod!D187, "pB"),Berekening!B172,IF(EXACT(Aanbod!D187, "Gvg"),Berekening!B172,IF(EXACT(Aanbod!D187, "Gvg-A"),Berekening!B172,IF(EXACT(Aanbod!D187, "Gvg-B"),Berekening!B172,0)))),0)," ")</f>
        <v xml:space="preserve"> </v>
      </c>
      <c r="BT172" s="31" t="str">
        <f>IF(Aanbod!D187&gt;"",IF(EXACT(AK172,0),IF(EXACT(Aanbod!D187, "pB"),Aanbod!E187,IF(EXACT(Aanbod!D187, "Gvg"),Aanbod!E187,IF(EXACT(Aanbod!D187, "Gvg-A"),Aanbod!E187,IF(EXACT(Aanbod!D187, "Gvg-B"),Aanbod!E187,0)))),0)," ")</f>
        <v xml:space="preserve"> </v>
      </c>
      <c r="BU172" s="31" t="str">
        <f>IF(Aanbod!D187&gt;"",IF($BS$203&gt;0,$BR$1/$BS$203*BS172,0)," ")</f>
        <v xml:space="preserve"> </v>
      </c>
      <c r="BV172" s="29" t="str">
        <f>IF(Aanbod!D187&gt;"",IF(BT172&gt;0,BU172/BT172," ")," ")</f>
        <v xml:space="preserve"> </v>
      </c>
      <c r="BX172" s="34" t="str">
        <f>IF(Aanbod!D187&gt;"",AI172-AK172+BB172+BH172+BN172+BU172," ")</f>
        <v xml:space="preserve"> </v>
      </c>
      <c r="BY172" s="35" t="str">
        <f>IF(Aanbod!D187&gt;"",IF((BX172-AF172)&gt;0,0,(BX172-AF172))," ")</f>
        <v xml:space="preserve"> </v>
      </c>
      <c r="BZ172" s="35" t="str">
        <f>IF(Aanbod!D187&gt;"",IF((BX172-AF172)&gt;0,(BX172-AF172),0)," ")</f>
        <v xml:space="preserve"> </v>
      </c>
      <c r="CA172" s="35" t="str">
        <f>IF(Aanbod!D187&gt;"",IF(BZ172&gt;0,(Berekening!H172+BB172)/BX172*BZ172,0)," ")</f>
        <v xml:space="preserve"> </v>
      </c>
      <c r="CB172" s="35" t="str">
        <f>IF(Aanbod!D187&gt;"",IF(BZ172&gt;0,(Berekening!N172+BH172)/BX172*BZ172,0)," ")</f>
        <v xml:space="preserve"> </v>
      </c>
      <c r="CC172" s="35" t="str">
        <f>IF(Aanbod!D187&gt;"",IF(BZ172&gt;0,(Berekening!T172+BN172)/BX172*BZ172,0)," ")</f>
        <v xml:space="preserve"> </v>
      </c>
      <c r="CD172" s="33" t="str">
        <f>IF(Aanbod!D187&gt;"",IF(BZ172&gt;0,Berekening!AA172/BX172*BZ172,0)," ")</f>
        <v xml:space="preserve"> </v>
      </c>
      <c r="CE172" s="35"/>
      <c r="CM172" s="36"/>
      <c r="CN172" s="5"/>
      <c r="CO172" s="5" t="str">
        <f>IF(Aanbod!D187&gt;"",IF(EXACT(BZ172,0),IF(EXACT(AK172,0),IF(EXACT(AE172, "pA"),AH172,IF(EXACT(AE172, "Gvg-A"),AH172,IF(EXACT(AE172, "Gvg"),AH172,0))),0),0)," ")</f>
        <v xml:space="preserve"> </v>
      </c>
      <c r="CP172" s="5" t="str">
        <f>IF(Aanbod!D187&gt;"",IF(EXACT(BZ172,0),IF(EXACT(AK172,0),IF(EXACT(AE172, "pA"),AF172,IF(EXACT(AE172, "Gvg-A"),AF172,IF(EXACT(AE172, "Gvg"),AF172,0))),0),0)," ")</f>
        <v xml:space="preserve"> </v>
      </c>
      <c r="CQ172" s="5" t="str">
        <f>IF(Aanbod!D187&gt;"",IF($CO$203&gt;0,$CN$1/$CO$203*CO172,0)," ")</f>
        <v xml:space="preserve"> </v>
      </c>
      <c r="CR172" s="29" t="str">
        <f>IF(Aanbod!D187&gt;"",IF(CP172&gt;0,CQ172/CP172," ")," ")</f>
        <v xml:space="preserve"> </v>
      </c>
      <c r="CS172" s="5"/>
      <c r="CT172" s="5"/>
      <c r="CU172" s="5" t="str">
        <f>IF(Aanbod!D187&gt;"",IF(EXACT(BZ172,0),IF(EXACT(AK172,0),IF(EXACT(AE172, "pB"),AH172,IF(EXACT(AE172, "Gvg-B"),AH172,IF(EXACT(AE172, "Gvg"),AH172,0))),0),0)," ")</f>
        <v xml:space="preserve"> </v>
      </c>
      <c r="CV172" s="5" t="str">
        <f>IF(Aanbod!D187&gt;"",IF(EXACT(BZ172,0),IF(EXACT(AK172,0),IF(EXACT(AE172, "pB"),AF172,IF(EXACT(AE172, "Gvg-B"),AF172,IF(EXACT(AE172, "Gvg"),AF172,0))),0),0)," ")</f>
        <v xml:space="preserve"> </v>
      </c>
      <c r="CW172" s="9" t="str">
        <f>IF(Aanbod!D187&gt;"",IF($CU$203&gt;0,$CT$1/$CU$203*CU172,0)," ")</f>
        <v xml:space="preserve"> </v>
      </c>
      <c r="CX172" s="10" t="str">
        <f>IF(Aanbod!D187&gt;"",IF(CV172&gt;0,CW172/CV172," ")," ")</f>
        <v xml:space="preserve"> </v>
      </c>
      <c r="CY172" s="26"/>
      <c r="CZ172" s="30"/>
      <c r="DA172" s="31" t="str">
        <f>IF(Aanbod!D187&gt;"",IF(EXACT(BZ172,0),IF(EXACT(AK172,0),IF(EXACT(AE172, "pA"),AH172,IF(EXACT(AE172, "Gvg"),AH172,IF(EXACT(AE172, "Gvg-A"),AH172,IF(EXACT(AE172, "Gvg-B"),AH172,0)))),0),0)," ")</f>
        <v xml:space="preserve"> </v>
      </c>
      <c r="DB172" s="31" t="str">
        <f>IF(Aanbod!D187&gt;"",IF(EXACT(BZ172,0),IF(EXACT(AK172,0),IF(EXACT(AE172, "pA"),AF172,IF(EXACT(AE172, "Gvg"),AF172,IF(EXACT(AE172, "Gvg-A"),AF172,IF(EXACT(AE172, "Gvg-B"),AF172,0)))),0),0)," ")</f>
        <v xml:space="preserve"> </v>
      </c>
      <c r="DC172" s="31" t="str">
        <f>IF(Aanbod!D187&gt;"",IF($DA$203&gt;0,$CZ$1/$DA$203*DA172,0)," ")</f>
        <v xml:space="preserve"> </v>
      </c>
      <c r="DD172" s="29" t="str">
        <f>IF(Aanbod!D187&gt;"",IF(DB172&gt;0,DC172/DB172," ")," ")</f>
        <v xml:space="preserve"> </v>
      </c>
      <c r="DF172" s="26"/>
      <c r="DG172" s="30"/>
      <c r="DH172" s="31" t="str">
        <f>IF(Aanbod!D187&gt;"",IF(EXACT(BZ172,0),IF(EXACT(AK172,0),IF(EXACT(AE172, "pB"),AH172,IF(EXACT(AE172, "Gvg"),AH172,IF(EXACT(AE172, "Gvg-A"),AH172,IF(EXACT(AE172, "Gvg-B"),AH172,0)))),0),0)," ")</f>
        <v xml:space="preserve"> </v>
      </c>
      <c r="DI172" s="31" t="str">
        <f>IF(Aanbod!D187&gt;"",IF(EXACT(BZ172,0),IF(EXACT(AK172,0),IF(EXACT(AE172, "pB"),AF172,IF(EXACT(AE172, "Gvg"),AF172,IF(EXACT(AE172, "Gvg-A"),AF172,IF(EXACT(AE172, "Gvg-B"),AF172,0)))),0),0)," ")</f>
        <v xml:space="preserve"> </v>
      </c>
      <c r="DJ172" s="31" t="str">
        <f>IF(Aanbod!D187&gt;"",IF($DH$203&gt;0,$DG$1/$DH$203*DH172,0)," ")</f>
        <v xml:space="preserve"> </v>
      </c>
      <c r="DK172" s="29" t="str">
        <f>IF(Aanbod!D187&gt;"",IF(DI172&gt;0,DJ172/DI172," ")," ")</f>
        <v xml:space="preserve"> </v>
      </c>
      <c r="DM172" s="37" t="str">
        <f>IF(Aanbod!D187&gt;"",BX172-BZ172+CQ172+CW172+DC172+DJ172," ")</f>
        <v xml:space="preserve"> </v>
      </c>
      <c r="DN172" s="35" t="str">
        <f>IF(Aanbod!D187&gt;"",IF((DM172-AF172)&gt;0,(DM172-AF172),0)," ")</f>
        <v xml:space="preserve"> </v>
      </c>
      <c r="DO172" s="35" t="str">
        <f>IF(Aanbod!D187&gt;"",IF(DN172&gt;0,(Berekening!H172+BB172+CQ172)/DM172*DN172,0)," ")</f>
        <v xml:space="preserve"> </v>
      </c>
      <c r="DP172" s="35" t="str">
        <f>IF(Aanbod!D187&gt;"",IF(DN172&gt;0,(Berekening!N172+BH172+CW172)/DM172*DN172,0)," ")</f>
        <v xml:space="preserve"> </v>
      </c>
      <c r="DQ172" s="35" t="str">
        <f>IF(Aanbod!D187&gt;"",IF(DN172&gt;0,(Berekening!T172+BN172+DC172)/DM172*DN172,0)," ")</f>
        <v xml:space="preserve"> </v>
      </c>
      <c r="DR172" s="33" t="str">
        <f>IF(Aanbod!D187&gt;"",IF(DN172&gt;0,(Berekening!AA172+BU172+DJ172)/DM172*DN172,0)," ")</f>
        <v xml:space="preserve"> </v>
      </c>
      <c r="DS172" s="35"/>
      <c r="DT172" s="38" t="str">
        <f>IF(Aanbod!D187&gt;"",ROUND((DM172-DN172),2)," ")</f>
        <v xml:space="preserve"> </v>
      </c>
      <c r="DU172" s="38" t="str">
        <f>IF(Aanbod!D187&gt;"",IF(DT172=C172,0.01,DT172),"")</f>
        <v/>
      </c>
      <c r="DV172" s="39" t="str">
        <f>IF(Aanbod!D187&gt;"",RANK(DU172,$DU$2:$DU$201) + COUNTIF($DU$2:DU172,DU172) -1," ")</f>
        <v xml:space="preserve"> </v>
      </c>
      <c r="DW172" s="35" t="str">
        <f>IF(Aanbod!D187&gt;"",IF($DV$203&lt;0,IF(DV172&lt;=ABS($DV$203),0.01,0),IF(DV172&lt;=ABS($DV$203),-0.01,0))," ")</f>
        <v xml:space="preserve"> </v>
      </c>
      <c r="DX172" s="35"/>
      <c r="DY172" s="28" t="str">
        <f>IF(Aanbod!D187&gt;"",DT172+DW172," ")</f>
        <v xml:space="preserve"> </v>
      </c>
    </row>
    <row r="173" spans="1:129" x14ac:dyDescent="0.25">
      <c r="A173" s="26" t="str">
        <f>Aanbod!A188</f>
        <v/>
      </c>
      <c r="B173" s="27" t="str">
        <f>IF(Aanbod!D188&gt;"",IF(EXACT(Aanbod!F188, "Preferent"),Aanbod!E188*2,IF(EXACT(Aanbod!F188, "Concurrent"),Aanbod!E188,0))," ")</f>
        <v xml:space="preserve"> </v>
      </c>
      <c r="C173" s="28" t="str">
        <f>IF(Aanbod!E188&gt;0,Aanbod!E188," ")</f>
        <v xml:space="preserve"> </v>
      </c>
      <c r="D173" s="5"/>
      <c r="E173" s="5"/>
      <c r="F173" s="5" t="str">
        <f>IF(Aanbod!D188&gt;"",IF(EXACT(Aanbod!D188, "pA"),Berekening!B173,IF(EXACT(Aanbod!D188, "Gvg-A"),Berekening!B173,IF(EXACT(Aanbod!D188, "Gvg"),Berekening!B173,0)))," ")</f>
        <v xml:space="preserve"> </v>
      </c>
      <c r="G173" s="5" t="str">
        <f>IF(Aanbod!D188&gt;"",IF(EXACT(Aanbod!D188, "pA"),Aanbod!E188,IF(EXACT(Aanbod!D188, "Gvg-A"),Aanbod!E188,IF(EXACT(Aanbod!D188, "Gvg"),Aanbod!E188,0)))," ")</f>
        <v xml:space="preserve"> </v>
      </c>
      <c r="H173" s="5" t="str">
        <f>IF(Aanbod!D188&gt;"",IF($F$203&gt;0,$E$1/$F$203*F173,0)," ")</f>
        <v xml:space="preserve"> </v>
      </c>
      <c r="I173" s="29" t="str">
        <f>IF(Aanbod!D188&gt;"",IF(G173&gt;0,H173/G173," ")," ")</f>
        <v xml:space="preserve"> </v>
      </c>
      <c r="J173" s="5"/>
      <c r="K173" s="5"/>
      <c r="L173" s="5" t="str">
        <f>IF(Aanbod!D188&gt;"",IF(EXACT(Aanbod!D188, "pB"),Berekening!B173,IF(EXACT(Aanbod!D188, "Gvg-B"),Berekening!B173,IF(EXACT(Aanbod!D188, "Gvg"),Berekening!B173,0)))," ")</f>
        <v xml:space="preserve"> </v>
      </c>
      <c r="M173" s="5" t="str">
        <f>IF(Aanbod!D188&gt;"",IF(EXACT(Aanbod!D188, "pB"),Aanbod!E188,IF(EXACT(Aanbod!D188, "Gvg-B"),Aanbod!E188,IF(EXACT(Aanbod!D188, "Gvg"),Aanbod!E188,0)))," ")</f>
        <v xml:space="preserve"> </v>
      </c>
      <c r="N173" s="9" t="str">
        <f>IF(Aanbod!D188&gt;"",IF($L$203&gt;0,$K$1/$L$203*L173,0)," ")</f>
        <v xml:space="preserve"> </v>
      </c>
      <c r="O173" s="10" t="str">
        <f>IF(Aanbod!D188&gt;"",IF(M173&gt;0,N173/M173," ")," ")</f>
        <v xml:space="preserve"> </v>
      </c>
      <c r="P173" s="26"/>
      <c r="Q173" s="30"/>
      <c r="R173" s="31" t="str">
        <f>IF(Aanbod!D188&gt;"",IF(EXACT(Aanbod!D188, "pA"),Berekening!B173,IF(EXACT(Aanbod!D188, "Gvg"),Berekening!B173,IF(EXACT(Aanbod!D188, "Gvg-A"),Berekening!B173,IF(EXACT(Aanbod!D188, "Gvg-B"),Berekening!B173,0))))," ")</f>
        <v xml:space="preserve"> </v>
      </c>
      <c r="S173" s="31" t="str">
        <f>IF(Aanbod!D188&gt;"",IF(EXACT(Aanbod!D188, "pA"),Aanbod!E188,IF(EXACT(Aanbod!D188, "Gvg"),Aanbod!E188,IF(EXACT(Aanbod!D188, "Gvg-A"),Aanbod!E188,IF(EXACT(Aanbod!D188, "Gvg-B"),Aanbod!E188,0))))," ")</f>
        <v xml:space="preserve"> </v>
      </c>
      <c r="T173" s="31" t="str">
        <f>IF(Aanbod!D188&gt;"",IF($R$203&gt;0,$Q$1/$R$203*R173,0)," ")</f>
        <v xml:space="preserve"> </v>
      </c>
      <c r="U173" s="29" t="str">
        <f>IF(Aanbod!D188&gt;"",IF(S173&gt;0,T173/S173," ")," ")</f>
        <v xml:space="preserve"> </v>
      </c>
      <c r="W173" s="26"/>
      <c r="X173" s="30"/>
      <c r="Y173" s="31" t="str">
        <f>IF(Aanbod!D188&gt;"",IF(EXACT(Aanbod!D188, "pB"),Berekening!B173,IF(EXACT(Aanbod!D188, "Gvg"),Berekening!B173,IF(EXACT(Aanbod!D188, "Gvg-A"),Berekening!B173,IF(EXACT(Aanbod!D188, "Gvg-B"),Berekening!B173,0))))," ")</f>
        <v xml:space="preserve"> </v>
      </c>
      <c r="Z173" s="31" t="str">
        <f>IF(Aanbod!D188&gt;"",IF(EXACT(Aanbod!D188, "pB"),Aanbod!E188,IF(EXACT(Aanbod!D188, "Gvg"),Aanbod!E188,IF(EXACT(Aanbod!D188, "Gvg-A"),Aanbod!E188,IF(EXACT(Aanbod!D188, "Gvg-B"),Aanbod!E188,0))))," ")</f>
        <v xml:space="preserve"> </v>
      </c>
      <c r="AA173" s="31" t="str">
        <f>IF(Aanbod!D188&gt;"",IF($Y$203&gt;0,$X$1/$Y$203*Y173,0)," ")</f>
        <v xml:space="preserve"> </v>
      </c>
      <c r="AB173" s="29" t="str">
        <f>IF(Aanbod!D188&gt;"",IF(Z173&gt;0,AA173/Z173," ")," ")</f>
        <v xml:space="preserve"> </v>
      </c>
      <c r="AC173" s="32"/>
      <c r="AD173" s="26" t="str">
        <f>IF(Aanbod!D188&gt;"",ROW(AE173)-1," ")</f>
        <v xml:space="preserve"> </v>
      </c>
      <c r="AE173" t="str">
        <f>IF(Aanbod!D188&gt;"",Aanbod!D188," ")</f>
        <v xml:space="preserve"> </v>
      </c>
      <c r="AF173" s="9" t="str">
        <f>IF(Aanbod!D188&gt;"",Aanbod!E188," ")</f>
        <v xml:space="preserve"> </v>
      </c>
      <c r="AG173" t="str">
        <f>IF(Aanbod!D188&gt;"",Aanbod!F188," ")</f>
        <v xml:space="preserve"> </v>
      </c>
      <c r="AH173" s="33" t="str">
        <f>IF(Aanbod!D188&gt;"",Berekening!B173," ")</f>
        <v xml:space="preserve"> </v>
      </c>
      <c r="AI173" s="34" t="str">
        <f>IF(Aanbod!D188&gt;"",Berekening!H173+Berekening!N173+Berekening!T173+Berekening!AA173," ")</f>
        <v xml:space="preserve"> </v>
      </c>
      <c r="AJ173" s="35" t="str">
        <f>IF(Aanbod!D188&gt;"",IF((AI173-AF173)&gt;0,0,(AI173-AF173))," ")</f>
        <v xml:space="preserve"> </v>
      </c>
      <c r="AK173" s="35" t="str">
        <f>IF(Aanbod!D188&gt;"",IF((AI173-AF173)&gt;0,(AI173-AF173),0)," ")</f>
        <v xml:space="preserve"> </v>
      </c>
      <c r="AL173" s="35" t="str">
        <f>IF(Aanbod!D188&gt;"",IF(AK173&gt;0,Berekening!H173/AI173*AK173,0)," ")</f>
        <v xml:space="preserve"> </v>
      </c>
      <c r="AM173" s="35" t="str">
        <f>IF(Aanbod!D188&gt;"",IF(AK173&gt;0,Berekening!N173/AI173*AK173,0)," ")</f>
        <v xml:space="preserve"> </v>
      </c>
      <c r="AN173" s="35" t="str">
        <f>IF(Aanbod!D188&gt;"",IF(AK173&gt;0,Berekening!T173/AI173*AK173,0)," ")</f>
        <v xml:space="preserve"> </v>
      </c>
      <c r="AO173" s="33" t="str">
        <f>IF(Aanbod!D188&gt;"",IF(AK173&gt;0,Berekening!AA173/AI173*AK173,0)," ")</f>
        <v xml:space="preserve"> </v>
      </c>
      <c r="AX173" s="36"/>
      <c r="AY173" s="5"/>
      <c r="AZ173" s="5" t="str">
        <f>IF(Aanbod!D188&gt;"",IF(EXACT(AK173,0),IF(EXACT(Aanbod!D188, "pA"),Berekening!B173,IF(EXACT(Aanbod!D188, "Gvg-A"),Berekening!B173,IF(EXACT(Aanbod!D188, "Gvg"),Berekening!B173,0))),0)," ")</f>
        <v xml:space="preserve"> </v>
      </c>
      <c r="BA173" s="5" t="str">
        <f>IF(Aanbod!D188&gt;"",IF(EXACT(AK173,0),IF(EXACT(Aanbod!D188, "pA"),Aanbod!E188,IF(EXACT(Aanbod!D188, "Gvg-A"),Aanbod!E188,IF(EXACT(Aanbod!D188, "Gvg"),Aanbod!E188,0))),0)," ")</f>
        <v xml:space="preserve"> </v>
      </c>
      <c r="BB173" s="5" t="str">
        <f>IF(Aanbod!D188&gt;"",IF($AZ$203&gt;0,$AY$1/$AZ$203*AZ173,0)," ")</f>
        <v xml:space="preserve"> </v>
      </c>
      <c r="BC173" s="29" t="str">
        <f>IF(Aanbod!D188&gt;"",IF(BA173&gt;0,BB173/BA173," ")," ")</f>
        <v xml:space="preserve"> </v>
      </c>
      <c r="BD173" s="5"/>
      <c r="BE173" s="5"/>
      <c r="BF173" s="5" t="str">
        <f>IF(Aanbod!D188&gt;"",IF(EXACT(AK173,0),IF(EXACT(Aanbod!D188, "pB"),Berekening!B173,IF(EXACT(Aanbod!D188, "Gvg-B"),Berekening!B173,IF(EXACT(Aanbod!D188, "Gvg"),Berekening!B173,0))),0)," ")</f>
        <v xml:space="preserve"> </v>
      </c>
      <c r="BG173" s="5" t="str">
        <f>IF(Aanbod!D188&gt;"",IF(EXACT(AK173,0),IF(EXACT(Aanbod!D188, "pB"),Aanbod!E188,IF(EXACT(Aanbod!D188, "Gvg-B"),Aanbod!E188,IF(EXACT(Aanbod!D188, "Gvg"),Aanbod!E188,0))),0)," ")</f>
        <v xml:space="preserve"> </v>
      </c>
      <c r="BH173" s="9" t="str">
        <f>IF(Aanbod!D188&gt;"",IF($BF$203&gt;0,$BE$1/$BF$203*BF173,0)," ")</f>
        <v xml:space="preserve"> </v>
      </c>
      <c r="BI173" s="10" t="str">
        <f>IF(Aanbod!D188&gt;"",IF(BG173&gt;0,BH173/BG173," ")," ")</f>
        <v xml:space="preserve"> </v>
      </c>
      <c r="BJ173" s="26"/>
      <c r="BK173" s="30"/>
      <c r="BL173" s="31" t="str">
        <f>IF(Aanbod!D188&gt;"",IF(EXACT(AK173,0),IF(EXACT(Aanbod!D188, "pA"),Berekening!B173,IF(EXACT(Aanbod!D188, "Gvg"),Berekening!B173,IF(EXACT(Aanbod!D188, "Gvg-A"),Berekening!B173,IF(EXACT(Aanbod!D188, "Gvg-B"),Berekening!B173,0)))),0)," ")</f>
        <v xml:space="preserve"> </v>
      </c>
      <c r="BM173" s="31" t="str">
        <f>IF(Aanbod!D188&gt;"",IF(EXACT(AK173,0),IF(EXACT(Aanbod!D188, "pA"),Aanbod!E188,IF(EXACT(Aanbod!D188, "Gvg"),Aanbod!E188,IF(EXACT(Aanbod!D188, "Gvg-A"),Aanbod!E188,IF(EXACT(Aanbod!D188, "Gvg-B"),Aanbod!E188,0)))),0)," ")</f>
        <v xml:space="preserve"> </v>
      </c>
      <c r="BN173" s="31" t="str">
        <f>IF(Aanbod!D188&gt;"",IF($BL$203&gt;0,$BK$1/$BL$203*BL173,0)," ")</f>
        <v xml:space="preserve"> </v>
      </c>
      <c r="BO173" s="29" t="str">
        <f>IF(Aanbod!D188&gt;"",IF(BM173&gt;0,BN173/BM173," ")," ")</f>
        <v xml:space="preserve"> </v>
      </c>
      <c r="BQ173" s="26"/>
      <c r="BR173" s="30"/>
      <c r="BS173" s="31" t="str">
        <f>IF(Aanbod!D188&gt;"",IF(EXACT(AK173,0),IF(EXACT(Aanbod!D188, "pB"),Berekening!B173,IF(EXACT(Aanbod!D188, "Gvg"),Berekening!B173,IF(EXACT(Aanbod!D188, "Gvg-A"),Berekening!B173,IF(EXACT(Aanbod!D188, "Gvg-B"),Berekening!B173,0)))),0)," ")</f>
        <v xml:space="preserve"> </v>
      </c>
      <c r="BT173" s="31" t="str">
        <f>IF(Aanbod!D188&gt;"",IF(EXACT(AK173,0),IF(EXACT(Aanbod!D188, "pB"),Aanbod!E188,IF(EXACT(Aanbod!D188, "Gvg"),Aanbod!E188,IF(EXACT(Aanbod!D188, "Gvg-A"),Aanbod!E188,IF(EXACT(Aanbod!D188, "Gvg-B"),Aanbod!E188,0)))),0)," ")</f>
        <v xml:space="preserve"> </v>
      </c>
      <c r="BU173" s="31" t="str">
        <f>IF(Aanbod!D188&gt;"",IF($BS$203&gt;0,$BR$1/$BS$203*BS173,0)," ")</f>
        <v xml:space="preserve"> </v>
      </c>
      <c r="BV173" s="29" t="str">
        <f>IF(Aanbod!D188&gt;"",IF(BT173&gt;0,BU173/BT173," ")," ")</f>
        <v xml:space="preserve"> </v>
      </c>
      <c r="BX173" s="34" t="str">
        <f>IF(Aanbod!D188&gt;"",AI173-AK173+BB173+BH173+BN173+BU173," ")</f>
        <v xml:space="preserve"> </v>
      </c>
      <c r="BY173" s="35" t="str">
        <f>IF(Aanbod!D188&gt;"",IF((BX173-AF173)&gt;0,0,(BX173-AF173))," ")</f>
        <v xml:space="preserve"> </v>
      </c>
      <c r="BZ173" s="35" t="str">
        <f>IF(Aanbod!D188&gt;"",IF((BX173-AF173)&gt;0,(BX173-AF173),0)," ")</f>
        <v xml:space="preserve"> </v>
      </c>
      <c r="CA173" s="35" t="str">
        <f>IF(Aanbod!D188&gt;"",IF(BZ173&gt;0,(Berekening!H173+BB173)/BX173*BZ173,0)," ")</f>
        <v xml:space="preserve"> </v>
      </c>
      <c r="CB173" s="35" t="str">
        <f>IF(Aanbod!D188&gt;"",IF(BZ173&gt;0,(Berekening!N173+BH173)/BX173*BZ173,0)," ")</f>
        <v xml:space="preserve"> </v>
      </c>
      <c r="CC173" s="35" t="str">
        <f>IF(Aanbod!D188&gt;"",IF(BZ173&gt;0,(Berekening!T173+BN173)/BX173*BZ173,0)," ")</f>
        <v xml:space="preserve"> </v>
      </c>
      <c r="CD173" s="33" t="str">
        <f>IF(Aanbod!D188&gt;"",IF(BZ173&gt;0,Berekening!AA173/BX173*BZ173,0)," ")</f>
        <v xml:space="preserve"> </v>
      </c>
      <c r="CE173" s="35"/>
      <c r="CM173" s="36"/>
      <c r="CN173" s="5"/>
      <c r="CO173" s="5" t="str">
        <f>IF(Aanbod!D188&gt;"",IF(EXACT(BZ173,0),IF(EXACT(AK173,0),IF(EXACT(AE173, "pA"),AH173,IF(EXACT(AE173, "Gvg-A"),AH173,IF(EXACT(AE173, "Gvg"),AH173,0))),0),0)," ")</f>
        <v xml:space="preserve"> </v>
      </c>
      <c r="CP173" s="5" t="str">
        <f>IF(Aanbod!D188&gt;"",IF(EXACT(BZ173,0),IF(EXACT(AK173,0),IF(EXACT(AE173, "pA"),AF173,IF(EXACT(AE173, "Gvg-A"),AF173,IF(EXACT(AE173, "Gvg"),AF173,0))),0),0)," ")</f>
        <v xml:space="preserve"> </v>
      </c>
      <c r="CQ173" s="5" t="str">
        <f>IF(Aanbod!D188&gt;"",IF($CO$203&gt;0,$CN$1/$CO$203*CO173,0)," ")</f>
        <v xml:space="preserve"> </v>
      </c>
      <c r="CR173" s="29" t="str">
        <f>IF(Aanbod!D188&gt;"",IF(CP173&gt;0,CQ173/CP173," ")," ")</f>
        <v xml:space="preserve"> </v>
      </c>
      <c r="CS173" s="5"/>
      <c r="CT173" s="5"/>
      <c r="CU173" s="5" t="str">
        <f>IF(Aanbod!D188&gt;"",IF(EXACT(BZ173,0),IF(EXACT(AK173,0),IF(EXACT(AE173, "pB"),AH173,IF(EXACT(AE173, "Gvg-B"),AH173,IF(EXACT(AE173, "Gvg"),AH173,0))),0),0)," ")</f>
        <v xml:space="preserve"> </v>
      </c>
      <c r="CV173" s="5" t="str">
        <f>IF(Aanbod!D188&gt;"",IF(EXACT(BZ173,0),IF(EXACT(AK173,0),IF(EXACT(AE173, "pB"),AF173,IF(EXACT(AE173, "Gvg-B"),AF173,IF(EXACT(AE173, "Gvg"),AF173,0))),0),0)," ")</f>
        <v xml:space="preserve"> </v>
      </c>
      <c r="CW173" s="9" t="str">
        <f>IF(Aanbod!D188&gt;"",IF($CU$203&gt;0,$CT$1/$CU$203*CU173,0)," ")</f>
        <v xml:space="preserve"> </v>
      </c>
      <c r="CX173" s="10" t="str">
        <f>IF(Aanbod!D188&gt;"",IF(CV173&gt;0,CW173/CV173," ")," ")</f>
        <v xml:space="preserve"> </v>
      </c>
      <c r="CY173" s="26"/>
      <c r="CZ173" s="30"/>
      <c r="DA173" s="31" t="str">
        <f>IF(Aanbod!D188&gt;"",IF(EXACT(BZ173,0),IF(EXACT(AK173,0),IF(EXACT(AE173, "pA"),AH173,IF(EXACT(AE173, "Gvg"),AH173,IF(EXACT(AE173, "Gvg-A"),AH173,IF(EXACT(AE173, "Gvg-B"),AH173,0)))),0),0)," ")</f>
        <v xml:space="preserve"> </v>
      </c>
      <c r="DB173" s="31" t="str">
        <f>IF(Aanbod!D188&gt;"",IF(EXACT(BZ173,0),IF(EXACT(AK173,0),IF(EXACT(AE173, "pA"),AF173,IF(EXACT(AE173, "Gvg"),AF173,IF(EXACT(AE173, "Gvg-A"),AF173,IF(EXACT(AE173, "Gvg-B"),AF173,0)))),0),0)," ")</f>
        <v xml:space="preserve"> </v>
      </c>
      <c r="DC173" s="31" t="str">
        <f>IF(Aanbod!D188&gt;"",IF($DA$203&gt;0,$CZ$1/$DA$203*DA173,0)," ")</f>
        <v xml:space="preserve"> </v>
      </c>
      <c r="DD173" s="29" t="str">
        <f>IF(Aanbod!D188&gt;"",IF(DB173&gt;0,DC173/DB173," ")," ")</f>
        <v xml:space="preserve"> </v>
      </c>
      <c r="DF173" s="26"/>
      <c r="DG173" s="30"/>
      <c r="DH173" s="31" t="str">
        <f>IF(Aanbod!D188&gt;"",IF(EXACT(BZ173,0),IF(EXACT(AK173,0),IF(EXACT(AE173, "pB"),AH173,IF(EXACT(AE173, "Gvg"),AH173,IF(EXACT(AE173, "Gvg-A"),AH173,IF(EXACT(AE173, "Gvg-B"),AH173,0)))),0),0)," ")</f>
        <v xml:space="preserve"> </v>
      </c>
      <c r="DI173" s="31" t="str">
        <f>IF(Aanbod!D188&gt;"",IF(EXACT(BZ173,0),IF(EXACT(AK173,0),IF(EXACT(AE173, "pB"),AF173,IF(EXACT(AE173, "Gvg"),AF173,IF(EXACT(AE173, "Gvg-A"),AF173,IF(EXACT(AE173, "Gvg-B"),AF173,0)))),0),0)," ")</f>
        <v xml:space="preserve"> </v>
      </c>
      <c r="DJ173" s="31" t="str">
        <f>IF(Aanbod!D188&gt;"",IF($DH$203&gt;0,$DG$1/$DH$203*DH173,0)," ")</f>
        <v xml:space="preserve"> </v>
      </c>
      <c r="DK173" s="29" t="str">
        <f>IF(Aanbod!D188&gt;"",IF(DI173&gt;0,DJ173/DI173," ")," ")</f>
        <v xml:space="preserve"> </v>
      </c>
      <c r="DM173" s="37" t="str">
        <f>IF(Aanbod!D188&gt;"",BX173-BZ173+CQ173+CW173+DC173+DJ173," ")</f>
        <v xml:space="preserve"> </v>
      </c>
      <c r="DN173" s="35" t="str">
        <f>IF(Aanbod!D188&gt;"",IF((DM173-AF173)&gt;0,(DM173-AF173),0)," ")</f>
        <v xml:space="preserve"> </v>
      </c>
      <c r="DO173" s="35" t="str">
        <f>IF(Aanbod!D188&gt;"",IF(DN173&gt;0,(Berekening!H173+BB173+CQ173)/DM173*DN173,0)," ")</f>
        <v xml:space="preserve"> </v>
      </c>
      <c r="DP173" s="35" t="str">
        <f>IF(Aanbod!D188&gt;"",IF(DN173&gt;0,(Berekening!N173+BH173+CW173)/DM173*DN173,0)," ")</f>
        <v xml:space="preserve"> </v>
      </c>
      <c r="DQ173" s="35" t="str">
        <f>IF(Aanbod!D188&gt;"",IF(DN173&gt;0,(Berekening!T173+BN173+DC173)/DM173*DN173,0)," ")</f>
        <v xml:space="preserve"> </v>
      </c>
      <c r="DR173" s="33" t="str">
        <f>IF(Aanbod!D188&gt;"",IF(DN173&gt;0,(Berekening!AA173+BU173+DJ173)/DM173*DN173,0)," ")</f>
        <v xml:space="preserve"> </v>
      </c>
      <c r="DS173" s="35"/>
      <c r="DT173" s="38" t="str">
        <f>IF(Aanbod!D188&gt;"",ROUND((DM173-DN173),2)," ")</f>
        <v xml:space="preserve"> </v>
      </c>
      <c r="DU173" s="38" t="str">
        <f>IF(Aanbod!D188&gt;"",IF(DT173=C173,0.01,DT173),"")</f>
        <v/>
      </c>
      <c r="DV173" s="39" t="str">
        <f>IF(Aanbod!D188&gt;"",RANK(DU173,$DU$2:$DU$201) + COUNTIF($DU$2:DU173,DU173) -1," ")</f>
        <v xml:space="preserve"> </v>
      </c>
      <c r="DW173" s="35" t="str">
        <f>IF(Aanbod!D188&gt;"",IF($DV$203&lt;0,IF(DV173&lt;=ABS($DV$203),0.01,0),IF(DV173&lt;=ABS($DV$203),-0.01,0))," ")</f>
        <v xml:space="preserve"> </v>
      </c>
      <c r="DX173" s="35"/>
      <c r="DY173" s="28" t="str">
        <f>IF(Aanbod!D188&gt;"",DT173+DW173," ")</f>
        <v xml:space="preserve"> </v>
      </c>
    </row>
    <row r="174" spans="1:129" x14ac:dyDescent="0.25">
      <c r="A174" s="26" t="str">
        <f>Aanbod!A189</f>
        <v/>
      </c>
      <c r="B174" s="27" t="str">
        <f>IF(Aanbod!D189&gt;"",IF(EXACT(Aanbod!F189, "Preferent"),Aanbod!E189*2,IF(EXACT(Aanbod!F189, "Concurrent"),Aanbod!E189,0))," ")</f>
        <v xml:space="preserve"> </v>
      </c>
      <c r="C174" s="28" t="str">
        <f>IF(Aanbod!E189&gt;0,Aanbod!E189," ")</f>
        <v xml:space="preserve"> </v>
      </c>
      <c r="D174" s="5"/>
      <c r="E174" s="5"/>
      <c r="F174" s="5" t="str">
        <f>IF(Aanbod!D189&gt;"",IF(EXACT(Aanbod!D189, "pA"),Berekening!B174,IF(EXACT(Aanbod!D189, "Gvg-A"),Berekening!B174,IF(EXACT(Aanbod!D189, "Gvg"),Berekening!B174,0)))," ")</f>
        <v xml:space="preserve"> </v>
      </c>
      <c r="G174" s="5" t="str">
        <f>IF(Aanbod!D189&gt;"",IF(EXACT(Aanbod!D189, "pA"),Aanbod!E189,IF(EXACT(Aanbod!D189, "Gvg-A"),Aanbod!E189,IF(EXACT(Aanbod!D189, "Gvg"),Aanbod!E189,0)))," ")</f>
        <v xml:space="preserve"> </v>
      </c>
      <c r="H174" s="5" t="str">
        <f>IF(Aanbod!D189&gt;"",IF($F$203&gt;0,$E$1/$F$203*F174,0)," ")</f>
        <v xml:space="preserve"> </v>
      </c>
      <c r="I174" s="29" t="str">
        <f>IF(Aanbod!D189&gt;"",IF(G174&gt;0,H174/G174," ")," ")</f>
        <v xml:space="preserve"> </v>
      </c>
      <c r="J174" s="5"/>
      <c r="K174" s="5"/>
      <c r="L174" s="5" t="str">
        <f>IF(Aanbod!D189&gt;"",IF(EXACT(Aanbod!D189, "pB"),Berekening!B174,IF(EXACT(Aanbod!D189, "Gvg-B"),Berekening!B174,IF(EXACT(Aanbod!D189, "Gvg"),Berekening!B174,0)))," ")</f>
        <v xml:space="preserve"> </v>
      </c>
      <c r="M174" s="5" t="str">
        <f>IF(Aanbod!D189&gt;"",IF(EXACT(Aanbod!D189, "pB"),Aanbod!E189,IF(EXACT(Aanbod!D189, "Gvg-B"),Aanbod!E189,IF(EXACT(Aanbod!D189, "Gvg"),Aanbod!E189,0)))," ")</f>
        <v xml:space="preserve"> </v>
      </c>
      <c r="N174" s="9" t="str">
        <f>IF(Aanbod!D189&gt;"",IF($L$203&gt;0,$K$1/$L$203*L174,0)," ")</f>
        <v xml:space="preserve"> </v>
      </c>
      <c r="O174" s="10" t="str">
        <f>IF(Aanbod!D189&gt;"",IF(M174&gt;0,N174/M174," ")," ")</f>
        <v xml:space="preserve"> </v>
      </c>
      <c r="P174" s="26"/>
      <c r="Q174" s="30"/>
      <c r="R174" s="31" t="str">
        <f>IF(Aanbod!D189&gt;"",IF(EXACT(Aanbod!D189, "pA"),Berekening!B174,IF(EXACT(Aanbod!D189, "Gvg"),Berekening!B174,IF(EXACT(Aanbod!D189, "Gvg-A"),Berekening!B174,IF(EXACT(Aanbod!D189, "Gvg-B"),Berekening!B174,0))))," ")</f>
        <v xml:space="preserve"> </v>
      </c>
      <c r="S174" s="31" t="str">
        <f>IF(Aanbod!D189&gt;"",IF(EXACT(Aanbod!D189, "pA"),Aanbod!E189,IF(EXACT(Aanbod!D189, "Gvg"),Aanbod!E189,IF(EXACT(Aanbod!D189, "Gvg-A"),Aanbod!E189,IF(EXACT(Aanbod!D189, "Gvg-B"),Aanbod!E189,0))))," ")</f>
        <v xml:space="preserve"> </v>
      </c>
      <c r="T174" s="31" t="str">
        <f>IF(Aanbod!D189&gt;"",IF($R$203&gt;0,$Q$1/$R$203*R174,0)," ")</f>
        <v xml:space="preserve"> </v>
      </c>
      <c r="U174" s="29" t="str">
        <f>IF(Aanbod!D189&gt;"",IF(S174&gt;0,T174/S174," ")," ")</f>
        <v xml:space="preserve"> </v>
      </c>
      <c r="W174" s="26"/>
      <c r="X174" s="30"/>
      <c r="Y174" s="31" t="str">
        <f>IF(Aanbod!D189&gt;"",IF(EXACT(Aanbod!D189, "pB"),Berekening!B174,IF(EXACT(Aanbod!D189, "Gvg"),Berekening!B174,IF(EXACT(Aanbod!D189, "Gvg-A"),Berekening!B174,IF(EXACT(Aanbod!D189, "Gvg-B"),Berekening!B174,0))))," ")</f>
        <v xml:space="preserve"> </v>
      </c>
      <c r="Z174" s="31" t="str">
        <f>IF(Aanbod!D189&gt;"",IF(EXACT(Aanbod!D189, "pB"),Aanbod!E189,IF(EXACT(Aanbod!D189, "Gvg"),Aanbod!E189,IF(EXACT(Aanbod!D189, "Gvg-A"),Aanbod!E189,IF(EXACT(Aanbod!D189, "Gvg-B"),Aanbod!E189,0))))," ")</f>
        <v xml:space="preserve"> </v>
      </c>
      <c r="AA174" s="31" t="str">
        <f>IF(Aanbod!D189&gt;"",IF($Y$203&gt;0,$X$1/$Y$203*Y174,0)," ")</f>
        <v xml:space="preserve"> </v>
      </c>
      <c r="AB174" s="29" t="str">
        <f>IF(Aanbod!D189&gt;"",IF(Z174&gt;0,AA174/Z174," ")," ")</f>
        <v xml:space="preserve"> </v>
      </c>
      <c r="AC174" s="32"/>
      <c r="AD174" s="26" t="str">
        <f>IF(Aanbod!D189&gt;"",ROW(AE174)-1," ")</f>
        <v xml:space="preserve"> </v>
      </c>
      <c r="AE174" t="str">
        <f>IF(Aanbod!D189&gt;"",Aanbod!D189," ")</f>
        <v xml:space="preserve"> </v>
      </c>
      <c r="AF174" s="9" t="str">
        <f>IF(Aanbod!D189&gt;"",Aanbod!E189," ")</f>
        <v xml:space="preserve"> </v>
      </c>
      <c r="AG174" t="str">
        <f>IF(Aanbod!D189&gt;"",Aanbod!F189," ")</f>
        <v xml:space="preserve"> </v>
      </c>
      <c r="AH174" s="33" t="str">
        <f>IF(Aanbod!D189&gt;"",Berekening!B174," ")</f>
        <v xml:space="preserve"> </v>
      </c>
      <c r="AI174" s="34" t="str">
        <f>IF(Aanbod!D189&gt;"",Berekening!H174+Berekening!N174+Berekening!T174+Berekening!AA174," ")</f>
        <v xml:space="preserve"> </v>
      </c>
      <c r="AJ174" s="35" t="str">
        <f>IF(Aanbod!D189&gt;"",IF((AI174-AF174)&gt;0,0,(AI174-AF174))," ")</f>
        <v xml:space="preserve"> </v>
      </c>
      <c r="AK174" s="35" t="str">
        <f>IF(Aanbod!D189&gt;"",IF((AI174-AF174)&gt;0,(AI174-AF174),0)," ")</f>
        <v xml:space="preserve"> </v>
      </c>
      <c r="AL174" s="35" t="str">
        <f>IF(Aanbod!D189&gt;"",IF(AK174&gt;0,Berekening!H174/AI174*AK174,0)," ")</f>
        <v xml:space="preserve"> </v>
      </c>
      <c r="AM174" s="35" t="str">
        <f>IF(Aanbod!D189&gt;"",IF(AK174&gt;0,Berekening!N174/AI174*AK174,0)," ")</f>
        <v xml:space="preserve"> </v>
      </c>
      <c r="AN174" s="35" t="str">
        <f>IF(Aanbod!D189&gt;"",IF(AK174&gt;0,Berekening!T174/AI174*AK174,0)," ")</f>
        <v xml:space="preserve"> </v>
      </c>
      <c r="AO174" s="33" t="str">
        <f>IF(Aanbod!D189&gt;"",IF(AK174&gt;0,Berekening!AA174/AI174*AK174,0)," ")</f>
        <v xml:space="preserve"> </v>
      </c>
      <c r="AX174" s="36"/>
      <c r="AY174" s="5"/>
      <c r="AZ174" s="5" t="str">
        <f>IF(Aanbod!D189&gt;"",IF(EXACT(AK174,0),IF(EXACT(Aanbod!D189, "pA"),Berekening!B174,IF(EXACT(Aanbod!D189, "Gvg-A"),Berekening!B174,IF(EXACT(Aanbod!D189, "Gvg"),Berekening!B174,0))),0)," ")</f>
        <v xml:space="preserve"> </v>
      </c>
      <c r="BA174" s="5" t="str">
        <f>IF(Aanbod!D189&gt;"",IF(EXACT(AK174,0),IF(EXACT(Aanbod!D189, "pA"),Aanbod!E189,IF(EXACT(Aanbod!D189, "Gvg-A"),Aanbod!E189,IF(EXACT(Aanbod!D189, "Gvg"),Aanbod!E189,0))),0)," ")</f>
        <v xml:space="preserve"> </v>
      </c>
      <c r="BB174" s="5" t="str">
        <f>IF(Aanbod!D189&gt;"",IF($AZ$203&gt;0,$AY$1/$AZ$203*AZ174,0)," ")</f>
        <v xml:space="preserve"> </v>
      </c>
      <c r="BC174" s="29" t="str">
        <f>IF(Aanbod!D189&gt;"",IF(BA174&gt;0,BB174/BA174," ")," ")</f>
        <v xml:space="preserve"> </v>
      </c>
      <c r="BD174" s="5"/>
      <c r="BE174" s="5"/>
      <c r="BF174" s="5" t="str">
        <f>IF(Aanbod!D189&gt;"",IF(EXACT(AK174,0),IF(EXACT(Aanbod!D189, "pB"),Berekening!B174,IF(EXACT(Aanbod!D189, "Gvg-B"),Berekening!B174,IF(EXACT(Aanbod!D189, "Gvg"),Berekening!B174,0))),0)," ")</f>
        <v xml:space="preserve"> </v>
      </c>
      <c r="BG174" s="5" t="str">
        <f>IF(Aanbod!D189&gt;"",IF(EXACT(AK174,0),IF(EXACT(Aanbod!D189, "pB"),Aanbod!E189,IF(EXACT(Aanbod!D189, "Gvg-B"),Aanbod!E189,IF(EXACT(Aanbod!D189, "Gvg"),Aanbod!E189,0))),0)," ")</f>
        <v xml:space="preserve"> </v>
      </c>
      <c r="BH174" s="9" t="str">
        <f>IF(Aanbod!D189&gt;"",IF($BF$203&gt;0,$BE$1/$BF$203*BF174,0)," ")</f>
        <v xml:space="preserve"> </v>
      </c>
      <c r="BI174" s="10" t="str">
        <f>IF(Aanbod!D189&gt;"",IF(BG174&gt;0,BH174/BG174," ")," ")</f>
        <v xml:space="preserve"> </v>
      </c>
      <c r="BJ174" s="26"/>
      <c r="BK174" s="30"/>
      <c r="BL174" s="31" t="str">
        <f>IF(Aanbod!D189&gt;"",IF(EXACT(AK174,0),IF(EXACT(Aanbod!D189, "pA"),Berekening!B174,IF(EXACT(Aanbod!D189, "Gvg"),Berekening!B174,IF(EXACT(Aanbod!D189, "Gvg-A"),Berekening!B174,IF(EXACT(Aanbod!D189, "Gvg-B"),Berekening!B174,0)))),0)," ")</f>
        <v xml:space="preserve"> </v>
      </c>
      <c r="BM174" s="31" t="str">
        <f>IF(Aanbod!D189&gt;"",IF(EXACT(AK174,0),IF(EXACT(Aanbod!D189, "pA"),Aanbod!E189,IF(EXACT(Aanbod!D189, "Gvg"),Aanbod!E189,IF(EXACT(Aanbod!D189, "Gvg-A"),Aanbod!E189,IF(EXACT(Aanbod!D189, "Gvg-B"),Aanbod!E189,0)))),0)," ")</f>
        <v xml:space="preserve"> </v>
      </c>
      <c r="BN174" s="31" t="str">
        <f>IF(Aanbod!D189&gt;"",IF($BL$203&gt;0,$BK$1/$BL$203*BL174,0)," ")</f>
        <v xml:space="preserve"> </v>
      </c>
      <c r="BO174" s="29" t="str">
        <f>IF(Aanbod!D189&gt;"",IF(BM174&gt;0,BN174/BM174," ")," ")</f>
        <v xml:space="preserve"> </v>
      </c>
      <c r="BQ174" s="26"/>
      <c r="BR174" s="30"/>
      <c r="BS174" s="31" t="str">
        <f>IF(Aanbod!D189&gt;"",IF(EXACT(AK174,0),IF(EXACT(Aanbod!D189, "pB"),Berekening!B174,IF(EXACT(Aanbod!D189, "Gvg"),Berekening!B174,IF(EXACT(Aanbod!D189, "Gvg-A"),Berekening!B174,IF(EXACT(Aanbod!D189, "Gvg-B"),Berekening!B174,0)))),0)," ")</f>
        <v xml:space="preserve"> </v>
      </c>
      <c r="BT174" s="31" t="str">
        <f>IF(Aanbod!D189&gt;"",IF(EXACT(AK174,0),IF(EXACT(Aanbod!D189, "pB"),Aanbod!E189,IF(EXACT(Aanbod!D189, "Gvg"),Aanbod!E189,IF(EXACT(Aanbod!D189, "Gvg-A"),Aanbod!E189,IF(EXACT(Aanbod!D189, "Gvg-B"),Aanbod!E189,0)))),0)," ")</f>
        <v xml:space="preserve"> </v>
      </c>
      <c r="BU174" s="31" t="str">
        <f>IF(Aanbod!D189&gt;"",IF($BS$203&gt;0,$BR$1/$BS$203*BS174,0)," ")</f>
        <v xml:space="preserve"> </v>
      </c>
      <c r="BV174" s="29" t="str">
        <f>IF(Aanbod!D189&gt;"",IF(BT174&gt;0,BU174/BT174," ")," ")</f>
        <v xml:space="preserve"> </v>
      </c>
      <c r="BX174" s="34" t="str">
        <f>IF(Aanbod!D189&gt;"",AI174-AK174+BB174+BH174+BN174+BU174," ")</f>
        <v xml:space="preserve"> </v>
      </c>
      <c r="BY174" s="35" t="str">
        <f>IF(Aanbod!D189&gt;"",IF((BX174-AF174)&gt;0,0,(BX174-AF174))," ")</f>
        <v xml:space="preserve"> </v>
      </c>
      <c r="BZ174" s="35" t="str">
        <f>IF(Aanbod!D189&gt;"",IF((BX174-AF174)&gt;0,(BX174-AF174),0)," ")</f>
        <v xml:space="preserve"> </v>
      </c>
      <c r="CA174" s="35" t="str">
        <f>IF(Aanbod!D189&gt;"",IF(BZ174&gt;0,(Berekening!H174+BB174)/BX174*BZ174,0)," ")</f>
        <v xml:space="preserve"> </v>
      </c>
      <c r="CB174" s="35" t="str">
        <f>IF(Aanbod!D189&gt;"",IF(BZ174&gt;0,(Berekening!N174+BH174)/BX174*BZ174,0)," ")</f>
        <v xml:space="preserve"> </v>
      </c>
      <c r="CC174" s="35" t="str">
        <f>IF(Aanbod!D189&gt;"",IF(BZ174&gt;0,(Berekening!T174+BN174)/BX174*BZ174,0)," ")</f>
        <v xml:space="preserve"> </v>
      </c>
      <c r="CD174" s="33" t="str">
        <f>IF(Aanbod!D189&gt;"",IF(BZ174&gt;0,Berekening!AA174/BX174*BZ174,0)," ")</f>
        <v xml:space="preserve"> </v>
      </c>
      <c r="CE174" s="35"/>
      <c r="CM174" s="36"/>
      <c r="CN174" s="5"/>
      <c r="CO174" s="5" t="str">
        <f>IF(Aanbod!D189&gt;"",IF(EXACT(BZ174,0),IF(EXACT(AK174,0),IF(EXACT(AE174, "pA"),AH174,IF(EXACT(AE174, "Gvg-A"),AH174,IF(EXACT(AE174, "Gvg"),AH174,0))),0),0)," ")</f>
        <v xml:space="preserve"> </v>
      </c>
      <c r="CP174" s="5" t="str">
        <f>IF(Aanbod!D189&gt;"",IF(EXACT(BZ174,0),IF(EXACT(AK174,0),IF(EXACT(AE174, "pA"),AF174,IF(EXACT(AE174, "Gvg-A"),AF174,IF(EXACT(AE174, "Gvg"),AF174,0))),0),0)," ")</f>
        <v xml:space="preserve"> </v>
      </c>
      <c r="CQ174" s="5" t="str">
        <f>IF(Aanbod!D189&gt;"",IF($CO$203&gt;0,$CN$1/$CO$203*CO174,0)," ")</f>
        <v xml:space="preserve"> </v>
      </c>
      <c r="CR174" s="29" t="str">
        <f>IF(Aanbod!D189&gt;"",IF(CP174&gt;0,CQ174/CP174," ")," ")</f>
        <v xml:space="preserve"> </v>
      </c>
      <c r="CS174" s="5"/>
      <c r="CT174" s="5"/>
      <c r="CU174" s="5" t="str">
        <f>IF(Aanbod!D189&gt;"",IF(EXACT(BZ174,0),IF(EXACT(AK174,0),IF(EXACT(AE174, "pB"),AH174,IF(EXACT(AE174, "Gvg-B"),AH174,IF(EXACT(AE174, "Gvg"),AH174,0))),0),0)," ")</f>
        <v xml:space="preserve"> </v>
      </c>
      <c r="CV174" s="5" t="str">
        <f>IF(Aanbod!D189&gt;"",IF(EXACT(BZ174,0),IF(EXACT(AK174,0),IF(EXACT(AE174, "pB"),AF174,IF(EXACT(AE174, "Gvg-B"),AF174,IF(EXACT(AE174, "Gvg"),AF174,0))),0),0)," ")</f>
        <v xml:space="preserve"> </v>
      </c>
      <c r="CW174" s="9" t="str">
        <f>IF(Aanbod!D189&gt;"",IF($CU$203&gt;0,$CT$1/$CU$203*CU174,0)," ")</f>
        <v xml:space="preserve"> </v>
      </c>
      <c r="CX174" s="10" t="str">
        <f>IF(Aanbod!D189&gt;"",IF(CV174&gt;0,CW174/CV174," ")," ")</f>
        <v xml:space="preserve"> </v>
      </c>
      <c r="CY174" s="26"/>
      <c r="CZ174" s="30"/>
      <c r="DA174" s="31" t="str">
        <f>IF(Aanbod!D189&gt;"",IF(EXACT(BZ174,0),IF(EXACT(AK174,0),IF(EXACT(AE174, "pA"),AH174,IF(EXACT(AE174, "Gvg"),AH174,IF(EXACT(AE174, "Gvg-A"),AH174,IF(EXACT(AE174, "Gvg-B"),AH174,0)))),0),0)," ")</f>
        <v xml:space="preserve"> </v>
      </c>
      <c r="DB174" s="31" t="str">
        <f>IF(Aanbod!D189&gt;"",IF(EXACT(BZ174,0),IF(EXACT(AK174,0),IF(EXACT(AE174, "pA"),AF174,IF(EXACT(AE174, "Gvg"),AF174,IF(EXACT(AE174, "Gvg-A"),AF174,IF(EXACT(AE174, "Gvg-B"),AF174,0)))),0),0)," ")</f>
        <v xml:space="preserve"> </v>
      </c>
      <c r="DC174" s="31" t="str">
        <f>IF(Aanbod!D189&gt;"",IF($DA$203&gt;0,$CZ$1/$DA$203*DA174,0)," ")</f>
        <v xml:space="preserve"> </v>
      </c>
      <c r="DD174" s="29" t="str">
        <f>IF(Aanbod!D189&gt;"",IF(DB174&gt;0,DC174/DB174," ")," ")</f>
        <v xml:space="preserve"> </v>
      </c>
      <c r="DF174" s="26"/>
      <c r="DG174" s="30"/>
      <c r="DH174" s="31" t="str">
        <f>IF(Aanbod!D189&gt;"",IF(EXACT(BZ174,0),IF(EXACT(AK174,0),IF(EXACT(AE174, "pB"),AH174,IF(EXACT(AE174, "Gvg"),AH174,IF(EXACT(AE174, "Gvg-A"),AH174,IF(EXACT(AE174, "Gvg-B"),AH174,0)))),0),0)," ")</f>
        <v xml:space="preserve"> </v>
      </c>
      <c r="DI174" s="31" t="str">
        <f>IF(Aanbod!D189&gt;"",IF(EXACT(BZ174,0),IF(EXACT(AK174,0),IF(EXACT(AE174, "pB"),AF174,IF(EXACT(AE174, "Gvg"),AF174,IF(EXACT(AE174, "Gvg-A"),AF174,IF(EXACT(AE174, "Gvg-B"),AF174,0)))),0),0)," ")</f>
        <v xml:space="preserve"> </v>
      </c>
      <c r="DJ174" s="31" t="str">
        <f>IF(Aanbod!D189&gt;"",IF($DH$203&gt;0,$DG$1/$DH$203*DH174,0)," ")</f>
        <v xml:space="preserve"> </v>
      </c>
      <c r="DK174" s="29" t="str">
        <f>IF(Aanbod!D189&gt;"",IF(DI174&gt;0,DJ174/DI174," ")," ")</f>
        <v xml:space="preserve"> </v>
      </c>
      <c r="DM174" s="37" t="str">
        <f>IF(Aanbod!D189&gt;"",BX174-BZ174+CQ174+CW174+DC174+DJ174," ")</f>
        <v xml:space="preserve"> </v>
      </c>
      <c r="DN174" s="35" t="str">
        <f>IF(Aanbod!D189&gt;"",IF((DM174-AF174)&gt;0,(DM174-AF174),0)," ")</f>
        <v xml:space="preserve"> </v>
      </c>
      <c r="DO174" s="35" t="str">
        <f>IF(Aanbod!D189&gt;"",IF(DN174&gt;0,(Berekening!H174+BB174+CQ174)/DM174*DN174,0)," ")</f>
        <v xml:space="preserve"> </v>
      </c>
      <c r="DP174" s="35" t="str">
        <f>IF(Aanbod!D189&gt;"",IF(DN174&gt;0,(Berekening!N174+BH174+CW174)/DM174*DN174,0)," ")</f>
        <v xml:space="preserve"> </v>
      </c>
      <c r="DQ174" s="35" t="str">
        <f>IF(Aanbod!D189&gt;"",IF(DN174&gt;0,(Berekening!T174+BN174+DC174)/DM174*DN174,0)," ")</f>
        <v xml:space="preserve"> </v>
      </c>
      <c r="DR174" s="33" t="str">
        <f>IF(Aanbod!D189&gt;"",IF(DN174&gt;0,(Berekening!AA174+BU174+DJ174)/DM174*DN174,0)," ")</f>
        <v xml:space="preserve"> </v>
      </c>
      <c r="DS174" s="35"/>
      <c r="DT174" s="38" t="str">
        <f>IF(Aanbod!D189&gt;"",ROUND((DM174-DN174),2)," ")</f>
        <v xml:space="preserve"> </v>
      </c>
      <c r="DU174" s="38" t="str">
        <f>IF(Aanbod!D189&gt;"",IF(DT174=C174,0.01,DT174),"")</f>
        <v/>
      </c>
      <c r="DV174" s="39" t="str">
        <f>IF(Aanbod!D189&gt;"",RANK(DU174,$DU$2:$DU$201) + COUNTIF($DU$2:DU174,DU174) -1," ")</f>
        <v xml:space="preserve"> </v>
      </c>
      <c r="DW174" s="35" t="str">
        <f>IF(Aanbod!D189&gt;"",IF($DV$203&lt;0,IF(DV174&lt;=ABS($DV$203),0.01,0),IF(DV174&lt;=ABS($DV$203),-0.01,0))," ")</f>
        <v xml:space="preserve"> </v>
      </c>
      <c r="DX174" s="35"/>
      <c r="DY174" s="28" t="str">
        <f>IF(Aanbod!D189&gt;"",DT174+DW174," ")</f>
        <v xml:space="preserve"> </v>
      </c>
    </row>
    <row r="175" spans="1:129" x14ac:dyDescent="0.25">
      <c r="A175" s="26" t="str">
        <f>Aanbod!A190</f>
        <v/>
      </c>
      <c r="B175" s="27" t="str">
        <f>IF(Aanbod!D190&gt;"",IF(EXACT(Aanbod!F190, "Preferent"),Aanbod!E190*2,IF(EXACT(Aanbod!F190, "Concurrent"),Aanbod!E190,0))," ")</f>
        <v xml:space="preserve"> </v>
      </c>
      <c r="C175" s="28" t="str">
        <f>IF(Aanbod!E190&gt;0,Aanbod!E190," ")</f>
        <v xml:space="preserve"> </v>
      </c>
      <c r="D175" s="5"/>
      <c r="E175" s="5"/>
      <c r="F175" s="5" t="str">
        <f>IF(Aanbod!D190&gt;"",IF(EXACT(Aanbod!D190, "pA"),Berekening!B175,IF(EXACT(Aanbod!D190, "Gvg-A"),Berekening!B175,IF(EXACT(Aanbod!D190, "Gvg"),Berekening!B175,0)))," ")</f>
        <v xml:space="preserve"> </v>
      </c>
      <c r="G175" s="5" t="str">
        <f>IF(Aanbod!D190&gt;"",IF(EXACT(Aanbod!D190, "pA"),Aanbod!E190,IF(EXACT(Aanbod!D190, "Gvg-A"),Aanbod!E190,IF(EXACT(Aanbod!D190, "Gvg"),Aanbod!E190,0)))," ")</f>
        <v xml:space="preserve"> </v>
      </c>
      <c r="H175" s="5" t="str">
        <f>IF(Aanbod!D190&gt;"",IF($F$203&gt;0,$E$1/$F$203*F175,0)," ")</f>
        <v xml:space="preserve"> </v>
      </c>
      <c r="I175" s="29" t="str">
        <f>IF(Aanbod!D190&gt;"",IF(G175&gt;0,H175/G175," ")," ")</f>
        <v xml:space="preserve"> </v>
      </c>
      <c r="J175" s="5"/>
      <c r="K175" s="5"/>
      <c r="L175" s="5" t="str">
        <f>IF(Aanbod!D190&gt;"",IF(EXACT(Aanbod!D190, "pB"),Berekening!B175,IF(EXACT(Aanbod!D190, "Gvg-B"),Berekening!B175,IF(EXACT(Aanbod!D190, "Gvg"),Berekening!B175,0)))," ")</f>
        <v xml:space="preserve"> </v>
      </c>
      <c r="M175" s="5" t="str">
        <f>IF(Aanbod!D190&gt;"",IF(EXACT(Aanbod!D190, "pB"),Aanbod!E190,IF(EXACT(Aanbod!D190, "Gvg-B"),Aanbod!E190,IF(EXACT(Aanbod!D190, "Gvg"),Aanbod!E190,0)))," ")</f>
        <v xml:space="preserve"> </v>
      </c>
      <c r="N175" s="9" t="str">
        <f>IF(Aanbod!D190&gt;"",IF($L$203&gt;0,$K$1/$L$203*L175,0)," ")</f>
        <v xml:space="preserve"> </v>
      </c>
      <c r="O175" s="10" t="str">
        <f>IF(Aanbod!D190&gt;"",IF(M175&gt;0,N175/M175," ")," ")</f>
        <v xml:space="preserve"> </v>
      </c>
      <c r="P175" s="26"/>
      <c r="Q175" s="30"/>
      <c r="R175" s="31" t="str">
        <f>IF(Aanbod!D190&gt;"",IF(EXACT(Aanbod!D190, "pA"),Berekening!B175,IF(EXACT(Aanbod!D190, "Gvg"),Berekening!B175,IF(EXACT(Aanbod!D190, "Gvg-A"),Berekening!B175,IF(EXACT(Aanbod!D190, "Gvg-B"),Berekening!B175,0))))," ")</f>
        <v xml:space="preserve"> </v>
      </c>
      <c r="S175" s="31" t="str">
        <f>IF(Aanbod!D190&gt;"",IF(EXACT(Aanbod!D190, "pA"),Aanbod!E190,IF(EXACT(Aanbod!D190, "Gvg"),Aanbod!E190,IF(EXACT(Aanbod!D190, "Gvg-A"),Aanbod!E190,IF(EXACT(Aanbod!D190, "Gvg-B"),Aanbod!E190,0))))," ")</f>
        <v xml:space="preserve"> </v>
      </c>
      <c r="T175" s="31" t="str">
        <f>IF(Aanbod!D190&gt;"",IF($R$203&gt;0,$Q$1/$R$203*R175,0)," ")</f>
        <v xml:space="preserve"> </v>
      </c>
      <c r="U175" s="29" t="str">
        <f>IF(Aanbod!D190&gt;"",IF(S175&gt;0,T175/S175," ")," ")</f>
        <v xml:space="preserve"> </v>
      </c>
      <c r="W175" s="26"/>
      <c r="X175" s="30"/>
      <c r="Y175" s="31" t="str">
        <f>IF(Aanbod!D190&gt;"",IF(EXACT(Aanbod!D190, "pB"),Berekening!B175,IF(EXACT(Aanbod!D190, "Gvg"),Berekening!B175,IF(EXACT(Aanbod!D190, "Gvg-A"),Berekening!B175,IF(EXACT(Aanbod!D190, "Gvg-B"),Berekening!B175,0))))," ")</f>
        <v xml:space="preserve"> </v>
      </c>
      <c r="Z175" s="31" t="str">
        <f>IF(Aanbod!D190&gt;"",IF(EXACT(Aanbod!D190, "pB"),Aanbod!E190,IF(EXACT(Aanbod!D190, "Gvg"),Aanbod!E190,IF(EXACT(Aanbod!D190, "Gvg-A"),Aanbod!E190,IF(EXACT(Aanbod!D190, "Gvg-B"),Aanbod!E190,0))))," ")</f>
        <v xml:space="preserve"> </v>
      </c>
      <c r="AA175" s="31" t="str">
        <f>IF(Aanbod!D190&gt;"",IF($Y$203&gt;0,$X$1/$Y$203*Y175,0)," ")</f>
        <v xml:space="preserve"> </v>
      </c>
      <c r="AB175" s="29" t="str">
        <f>IF(Aanbod!D190&gt;"",IF(Z175&gt;0,AA175/Z175," ")," ")</f>
        <v xml:space="preserve"> </v>
      </c>
      <c r="AC175" s="32"/>
      <c r="AD175" s="26" t="str">
        <f>IF(Aanbod!D190&gt;"",ROW(AE175)-1," ")</f>
        <v xml:space="preserve"> </v>
      </c>
      <c r="AE175" t="str">
        <f>IF(Aanbod!D190&gt;"",Aanbod!D190," ")</f>
        <v xml:space="preserve"> </v>
      </c>
      <c r="AF175" s="9" t="str">
        <f>IF(Aanbod!D190&gt;"",Aanbod!E190," ")</f>
        <v xml:space="preserve"> </v>
      </c>
      <c r="AG175" t="str">
        <f>IF(Aanbod!D190&gt;"",Aanbod!F190," ")</f>
        <v xml:space="preserve"> </v>
      </c>
      <c r="AH175" s="33" t="str">
        <f>IF(Aanbod!D190&gt;"",Berekening!B175," ")</f>
        <v xml:space="preserve"> </v>
      </c>
      <c r="AI175" s="34" t="str">
        <f>IF(Aanbod!D190&gt;"",Berekening!H175+Berekening!N175+Berekening!T175+Berekening!AA175," ")</f>
        <v xml:space="preserve"> </v>
      </c>
      <c r="AJ175" s="35" t="str">
        <f>IF(Aanbod!D190&gt;"",IF((AI175-AF175)&gt;0,0,(AI175-AF175))," ")</f>
        <v xml:space="preserve"> </v>
      </c>
      <c r="AK175" s="35" t="str">
        <f>IF(Aanbod!D190&gt;"",IF((AI175-AF175)&gt;0,(AI175-AF175),0)," ")</f>
        <v xml:space="preserve"> </v>
      </c>
      <c r="AL175" s="35" t="str">
        <f>IF(Aanbod!D190&gt;"",IF(AK175&gt;0,Berekening!H175/AI175*AK175,0)," ")</f>
        <v xml:space="preserve"> </v>
      </c>
      <c r="AM175" s="35" t="str">
        <f>IF(Aanbod!D190&gt;"",IF(AK175&gt;0,Berekening!N175/AI175*AK175,0)," ")</f>
        <v xml:space="preserve"> </v>
      </c>
      <c r="AN175" s="35" t="str">
        <f>IF(Aanbod!D190&gt;"",IF(AK175&gt;0,Berekening!T175/AI175*AK175,0)," ")</f>
        <v xml:space="preserve"> </v>
      </c>
      <c r="AO175" s="33" t="str">
        <f>IF(Aanbod!D190&gt;"",IF(AK175&gt;0,Berekening!AA175/AI175*AK175,0)," ")</f>
        <v xml:space="preserve"> </v>
      </c>
      <c r="AX175" s="36"/>
      <c r="AY175" s="5"/>
      <c r="AZ175" s="5" t="str">
        <f>IF(Aanbod!D190&gt;"",IF(EXACT(AK175,0),IF(EXACT(Aanbod!D190, "pA"),Berekening!B175,IF(EXACT(Aanbod!D190, "Gvg-A"),Berekening!B175,IF(EXACT(Aanbod!D190, "Gvg"),Berekening!B175,0))),0)," ")</f>
        <v xml:space="preserve"> </v>
      </c>
      <c r="BA175" s="5" t="str">
        <f>IF(Aanbod!D190&gt;"",IF(EXACT(AK175,0),IF(EXACT(Aanbod!D190, "pA"),Aanbod!E190,IF(EXACT(Aanbod!D190, "Gvg-A"),Aanbod!E190,IF(EXACT(Aanbod!D190, "Gvg"),Aanbod!E190,0))),0)," ")</f>
        <v xml:space="preserve"> </v>
      </c>
      <c r="BB175" s="5" t="str">
        <f>IF(Aanbod!D190&gt;"",IF($AZ$203&gt;0,$AY$1/$AZ$203*AZ175,0)," ")</f>
        <v xml:space="preserve"> </v>
      </c>
      <c r="BC175" s="29" t="str">
        <f>IF(Aanbod!D190&gt;"",IF(BA175&gt;0,BB175/BA175," ")," ")</f>
        <v xml:space="preserve"> </v>
      </c>
      <c r="BD175" s="5"/>
      <c r="BE175" s="5"/>
      <c r="BF175" s="5" t="str">
        <f>IF(Aanbod!D190&gt;"",IF(EXACT(AK175,0),IF(EXACT(Aanbod!D190, "pB"),Berekening!B175,IF(EXACT(Aanbod!D190, "Gvg-B"),Berekening!B175,IF(EXACT(Aanbod!D190, "Gvg"),Berekening!B175,0))),0)," ")</f>
        <v xml:space="preserve"> </v>
      </c>
      <c r="BG175" s="5" t="str">
        <f>IF(Aanbod!D190&gt;"",IF(EXACT(AK175,0),IF(EXACT(Aanbod!D190, "pB"),Aanbod!E190,IF(EXACT(Aanbod!D190, "Gvg-B"),Aanbod!E190,IF(EXACT(Aanbod!D190, "Gvg"),Aanbod!E190,0))),0)," ")</f>
        <v xml:space="preserve"> </v>
      </c>
      <c r="BH175" s="9" t="str">
        <f>IF(Aanbod!D190&gt;"",IF($BF$203&gt;0,$BE$1/$BF$203*BF175,0)," ")</f>
        <v xml:space="preserve"> </v>
      </c>
      <c r="BI175" s="10" t="str">
        <f>IF(Aanbod!D190&gt;"",IF(BG175&gt;0,BH175/BG175," ")," ")</f>
        <v xml:space="preserve"> </v>
      </c>
      <c r="BJ175" s="26"/>
      <c r="BK175" s="30"/>
      <c r="BL175" s="31" t="str">
        <f>IF(Aanbod!D190&gt;"",IF(EXACT(AK175,0),IF(EXACT(Aanbod!D190, "pA"),Berekening!B175,IF(EXACT(Aanbod!D190, "Gvg"),Berekening!B175,IF(EXACT(Aanbod!D190, "Gvg-A"),Berekening!B175,IF(EXACT(Aanbod!D190, "Gvg-B"),Berekening!B175,0)))),0)," ")</f>
        <v xml:space="preserve"> </v>
      </c>
      <c r="BM175" s="31" t="str">
        <f>IF(Aanbod!D190&gt;"",IF(EXACT(AK175,0),IF(EXACT(Aanbod!D190, "pA"),Aanbod!E190,IF(EXACT(Aanbod!D190, "Gvg"),Aanbod!E190,IF(EXACT(Aanbod!D190, "Gvg-A"),Aanbod!E190,IF(EXACT(Aanbod!D190, "Gvg-B"),Aanbod!E190,0)))),0)," ")</f>
        <v xml:space="preserve"> </v>
      </c>
      <c r="BN175" s="31" t="str">
        <f>IF(Aanbod!D190&gt;"",IF($BL$203&gt;0,$BK$1/$BL$203*BL175,0)," ")</f>
        <v xml:space="preserve"> </v>
      </c>
      <c r="BO175" s="29" t="str">
        <f>IF(Aanbod!D190&gt;"",IF(BM175&gt;0,BN175/BM175," ")," ")</f>
        <v xml:space="preserve"> </v>
      </c>
      <c r="BQ175" s="26"/>
      <c r="BR175" s="30"/>
      <c r="BS175" s="31" t="str">
        <f>IF(Aanbod!D190&gt;"",IF(EXACT(AK175,0),IF(EXACT(Aanbod!D190, "pB"),Berekening!B175,IF(EXACT(Aanbod!D190, "Gvg"),Berekening!B175,IF(EXACT(Aanbod!D190, "Gvg-A"),Berekening!B175,IF(EXACT(Aanbod!D190, "Gvg-B"),Berekening!B175,0)))),0)," ")</f>
        <v xml:space="preserve"> </v>
      </c>
      <c r="BT175" s="31" t="str">
        <f>IF(Aanbod!D190&gt;"",IF(EXACT(AK175,0),IF(EXACT(Aanbod!D190, "pB"),Aanbod!E190,IF(EXACT(Aanbod!D190, "Gvg"),Aanbod!E190,IF(EXACT(Aanbod!D190, "Gvg-A"),Aanbod!E190,IF(EXACT(Aanbod!D190, "Gvg-B"),Aanbod!E190,0)))),0)," ")</f>
        <v xml:space="preserve"> </v>
      </c>
      <c r="BU175" s="31" t="str">
        <f>IF(Aanbod!D190&gt;"",IF($BS$203&gt;0,$BR$1/$BS$203*BS175,0)," ")</f>
        <v xml:space="preserve"> </v>
      </c>
      <c r="BV175" s="29" t="str">
        <f>IF(Aanbod!D190&gt;"",IF(BT175&gt;0,BU175/BT175," ")," ")</f>
        <v xml:space="preserve"> </v>
      </c>
      <c r="BX175" s="34" t="str">
        <f>IF(Aanbod!D190&gt;"",AI175-AK175+BB175+BH175+BN175+BU175," ")</f>
        <v xml:space="preserve"> </v>
      </c>
      <c r="BY175" s="35" t="str">
        <f>IF(Aanbod!D190&gt;"",IF((BX175-AF175)&gt;0,0,(BX175-AF175))," ")</f>
        <v xml:space="preserve"> </v>
      </c>
      <c r="BZ175" s="35" t="str">
        <f>IF(Aanbod!D190&gt;"",IF((BX175-AF175)&gt;0,(BX175-AF175),0)," ")</f>
        <v xml:space="preserve"> </v>
      </c>
      <c r="CA175" s="35" t="str">
        <f>IF(Aanbod!D190&gt;"",IF(BZ175&gt;0,(Berekening!H175+BB175)/BX175*BZ175,0)," ")</f>
        <v xml:space="preserve"> </v>
      </c>
      <c r="CB175" s="35" t="str">
        <f>IF(Aanbod!D190&gt;"",IF(BZ175&gt;0,(Berekening!N175+BH175)/BX175*BZ175,0)," ")</f>
        <v xml:space="preserve"> </v>
      </c>
      <c r="CC175" s="35" t="str">
        <f>IF(Aanbod!D190&gt;"",IF(BZ175&gt;0,(Berekening!T175+BN175)/BX175*BZ175,0)," ")</f>
        <v xml:space="preserve"> </v>
      </c>
      <c r="CD175" s="33" t="str">
        <f>IF(Aanbod!D190&gt;"",IF(BZ175&gt;0,Berekening!AA175/BX175*BZ175,0)," ")</f>
        <v xml:space="preserve"> </v>
      </c>
      <c r="CE175" s="35"/>
      <c r="CM175" s="36"/>
      <c r="CN175" s="5"/>
      <c r="CO175" s="5" t="str">
        <f>IF(Aanbod!D190&gt;"",IF(EXACT(BZ175,0),IF(EXACT(AK175,0),IF(EXACT(AE175, "pA"),AH175,IF(EXACT(AE175, "Gvg-A"),AH175,IF(EXACT(AE175, "Gvg"),AH175,0))),0),0)," ")</f>
        <v xml:space="preserve"> </v>
      </c>
      <c r="CP175" s="5" t="str">
        <f>IF(Aanbod!D190&gt;"",IF(EXACT(BZ175,0),IF(EXACT(AK175,0),IF(EXACT(AE175, "pA"),AF175,IF(EXACT(AE175, "Gvg-A"),AF175,IF(EXACT(AE175, "Gvg"),AF175,0))),0),0)," ")</f>
        <v xml:space="preserve"> </v>
      </c>
      <c r="CQ175" s="5" t="str">
        <f>IF(Aanbod!D190&gt;"",IF($CO$203&gt;0,$CN$1/$CO$203*CO175,0)," ")</f>
        <v xml:space="preserve"> </v>
      </c>
      <c r="CR175" s="29" t="str">
        <f>IF(Aanbod!D190&gt;"",IF(CP175&gt;0,CQ175/CP175," ")," ")</f>
        <v xml:space="preserve"> </v>
      </c>
      <c r="CS175" s="5"/>
      <c r="CT175" s="5"/>
      <c r="CU175" s="5" t="str">
        <f>IF(Aanbod!D190&gt;"",IF(EXACT(BZ175,0),IF(EXACT(AK175,0),IF(EXACT(AE175, "pB"),AH175,IF(EXACT(AE175, "Gvg-B"),AH175,IF(EXACT(AE175, "Gvg"),AH175,0))),0),0)," ")</f>
        <v xml:space="preserve"> </v>
      </c>
      <c r="CV175" s="5" t="str">
        <f>IF(Aanbod!D190&gt;"",IF(EXACT(BZ175,0),IF(EXACT(AK175,0),IF(EXACT(AE175, "pB"),AF175,IF(EXACT(AE175, "Gvg-B"),AF175,IF(EXACT(AE175, "Gvg"),AF175,0))),0),0)," ")</f>
        <v xml:space="preserve"> </v>
      </c>
      <c r="CW175" s="9" t="str">
        <f>IF(Aanbod!D190&gt;"",IF($CU$203&gt;0,$CT$1/$CU$203*CU175,0)," ")</f>
        <v xml:space="preserve"> </v>
      </c>
      <c r="CX175" s="10" t="str">
        <f>IF(Aanbod!D190&gt;"",IF(CV175&gt;0,CW175/CV175," ")," ")</f>
        <v xml:space="preserve"> </v>
      </c>
      <c r="CY175" s="26"/>
      <c r="CZ175" s="30"/>
      <c r="DA175" s="31" t="str">
        <f>IF(Aanbod!D190&gt;"",IF(EXACT(BZ175,0),IF(EXACT(AK175,0),IF(EXACT(AE175, "pA"),AH175,IF(EXACT(AE175, "Gvg"),AH175,IF(EXACT(AE175, "Gvg-A"),AH175,IF(EXACT(AE175, "Gvg-B"),AH175,0)))),0),0)," ")</f>
        <v xml:space="preserve"> </v>
      </c>
      <c r="DB175" s="31" t="str">
        <f>IF(Aanbod!D190&gt;"",IF(EXACT(BZ175,0),IF(EXACT(AK175,0),IF(EXACT(AE175, "pA"),AF175,IF(EXACT(AE175, "Gvg"),AF175,IF(EXACT(AE175, "Gvg-A"),AF175,IF(EXACT(AE175, "Gvg-B"),AF175,0)))),0),0)," ")</f>
        <v xml:space="preserve"> </v>
      </c>
      <c r="DC175" s="31" t="str">
        <f>IF(Aanbod!D190&gt;"",IF($DA$203&gt;0,$CZ$1/$DA$203*DA175,0)," ")</f>
        <v xml:space="preserve"> </v>
      </c>
      <c r="DD175" s="29" t="str">
        <f>IF(Aanbod!D190&gt;"",IF(DB175&gt;0,DC175/DB175," ")," ")</f>
        <v xml:space="preserve"> </v>
      </c>
      <c r="DF175" s="26"/>
      <c r="DG175" s="30"/>
      <c r="DH175" s="31" t="str">
        <f>IF(Aanbod!D190&gt;"",IF(EXACT(BZ175,0),IF(EXACT(AK175,0),IF(EXACT(AE175, "pB"),AH175,IF(EXACT(AE175, "Gvg"),AH175,IF(EXACT(AE175, "Gvg-A"),AH175,IF(EXACT(AE175, "Gvg-B"),AH175,0)))),0),0)," ")</f>
        <v xml:space="preserve"> </v>
      </c>
      <c r="DI175" s="31" t="str">
        <f>IF(Aanbod!D190&gt;"",IF(EXACT(BZ175,0),IF(EXACT(AK175,0),IF(EXACT(AE175, "pB"),AF175,IF(EXACT(AE175, "Gvg"),AF175,IF(EXACT(AE175, "Gvg-A"),AF175,IF(EXACT(AE175, "Gvg-B"),AF175,0)))),0),0)," ")</f>
        <v xml:space="preserve"> </v>
      </c>
      <c r="DJ175" s="31" t="str">
        <f>IF(Aanbod!D190&gt;"",IF($DH$203&gt;0,$DG$1/$DH$203*DH175,0)," ")</f>
        <v xml:space="preserve"> </v>
      </c>
      <c r="DK175" s="29" t="str">
        <f>IF(Aanbod!D190&gt;"",IF(DI175&gt;0,DJ175/DI175," ")," ")</f>
        <v xml:space="preserve"> </v>
      </c>
      <c r="DM175" s="37" t="str">
        <f>IF(Aanbod!D190&gt;"",BX175-BZ175+CQ175+CW175+DC175+DJ175," ")</f>
        <v xml:space="preserve"> </v>
      </c>
      <c r="DN175" s="35" t="str">
        <f>IF(Aanbod!D190&gt;"",IF((DM175-AF175)&gt;0,(DM175-AF175),0)," ")</f>
        <v xml:space="preserve"> </v>
      </c>
      <c r="DO175" s="35" t="str">
        <f>IF(Aanbod!D190&gt;"",IF(DN175&gt;0,(Berekening!H175+BB175+CQ175)/DM175*DN175,0)," ")</f>
        <v xml:space="preserve"> </v>
      </c>
      <c r="DP175" s="35" t="str">
        <f>IF(Aanbod!D190&gt;"",IF(DN175&gt;0,(Berekening!N175+BH175+CW175)/DM175*DN175,0)," ")</f>
        <v xml:space="preserve"> </v>
      </c>
      <c r="DQ175" s="35" t="str">
        <f>IF(Aanbod!D190&gt;"",IF(DN175&gt;0,(Berekening!T175+BN175+DC175)/DM175*DN175,0)," ")</f>
        <v xml:space="preserve"> </v>
      </c>
      <c r="DR175" s="33" t="str">
        <f>IF(Aanbod!D190&gt;"",IF(DN175&gt;0,(Berekening!AA175+BU175+DJ175)/DM175*DN175,0)," ")</f>
        <v xml:space="preserve"> </v>
      </c>
      <c r="DS175" s="35"/>
      <c r="DT175" s="38" t="str">
        <f>IF(Aanbod!D190&gt;"",ROUND((DM175-DN175),2)," ")</f>
        <v xml:space="preserve"> </v>
      </c>
      <c r="DU175" s="38" t="str">
        <f>IF(Aanbod!D190&gt;"",IF(DT175=C175,0.01,DT175),"")</f>
        <v/>
      </c>
      <c r="DV175" s="39" t="str">
        <f>IF(Aanbod!D190&gt;"",RANK(DU175,$DU$2:$DU$201) + COUNTIF($DU$2:DU175,DU175) -1," ")</f>
        <v xml:space="preserve"> </v>
      </c>
      <c r="DW175" s="35" t="str">
        <f>IF(Aanbod!D190&gt;"",IF($DV$203&lt;0,IF(DV175&lt;=ABS($DV$203),0.01,0),IF(DV175&lt;=ABS($DV$203),-0.01,0))," ")</f>
        <v xml:space="preserve"> </v>
      </c>
      <c r="DX175" s="35"/>
      <c r="DY175" s="28" t="str">
        <f>IF(Aanbod!D190&gt;"",DT175+DW175," ")</f>
        <v xml:space="preserve"> </v>
      </c>
    </row>
    <row r="176" spans="1:129" x14ac:dyDescent="0.25">
      <c r="A176" s="26" t="str">
        <f>Aanbod!A191</f>
        <v/>
      </c>
      <c r="B176" s="27" t="str">
        <f>IF(Aanbod!D191&gt;"",IF(EXACT(Aanbod!F191, "Preferent"),Aanbod!E191*2,IF(EXACT(Aanbod!F191, "Concurrent"),Aanbod!E191,0))," ")</f>
        <v xml:space="preserve"> </v>
      </c>
      <c r="C176" s="28" t="str">
        <f>IF(Aanbod!E191&gt;0,Aanbod!E191," ")</f>
        <v xml:space="preserve"> </v>
      </c>
      <c r="D176" s="5"/>
      <c r="E176" s="5"/>
      <c r="F176" s="5" t="str">
        <f>IF(Aanbod!D191&gt;"",IF(EXACT(Aanbod!D191, "pA"),Berekening!B176,IF(EXACT(Aanbod!D191, "Gvg-A"),Berekening!B176,IF(EXACT(Aanbod!D191, "Gvg"),Berekening!B176,0)))," ")</f>
        <v xml:space="preserve"> </v>
      </c>
      <c r="G176" s="5" t="str">
        <f>IF(Aanbod!D191&gt;"",IF(EXACT(Aanbod!D191, "pA"),Aanbod!E191,IF(EXACT(Aanbod!D191, "Gvg-A"),Aanbod!E191,IF(EXACT(Aanbod!D191, "Gvg"),Aanbod!E191,0)))," ")</f>
        <v xml:space="preserve"> </v>
      </c>
      <c r="H176" s="5" t="str">
        <f>IF(Aanbod!D191&gt;"",IF($F$203&gt;0,$E$1/$F$203*F176,0)," ")</f>
        <v xml:space="preserve"> </v>
      </c>
      <c r="I176" s="29" t="str">
        <f>IF(Aanbod!D191&gt;"",IF(G176&gt;0,H176/G176," ")," ")</f>
        <v xml:space="preserve"> </v>
      </c>
      <c r="J176" s="5"/>
      <c r="K176" s="5"/>
      <c r="L176" s="5" t="str">
        <f>IF(Aanbod!D191&gt;"",IF(EXACT(Aanbod!D191, "pB"),Berekening!B176,IF(EXACT(Aanbod!D191, "Gvg-B"),Berekening!B176,IF(EXACT(Aanbod!D191, "Gvg"),Berekening!B176,0)))," ")</f>
        <v xml:space="preserve"> </v>
      </c>
      <c r="M176" s="5" t="str">
        <f>IF(Aanbod!D191&gt;"",IF(EXACT(Aanbod!D191, "pB"),Aanbod!E191,IF(EXACT(Aanbod!D191, "Gvg-B"),Aanbod!E191,IF(EXACT(Aanbod!D191, "Gvg"),Aanbod!E191,0)))," ")</f>
        <v xml:space="preserve"> </v>
      </c>
      <c r="N176" s="9" t="str">
        <f>IF(Aanbod!D191&gt;"",IF($L$203&gt;0,$K$1/$L$203*L176,0)," ")</f>
        <v xml:space="preserve"> </v>
      </c>
      <c r="O176" s="10" t="str">
        <f>IF(Aanbod!D191&gt;"",IF(M176&gt;0,N176/M176," ")," ")</f>
        <v xml:space="preserve"> </v>
      </c>
      <c r="P176" s="26"/>
      <c r="Q176" s="30"/>
      <c r="R176" s="31" t="str">
        <f>IF(Aanbod!D191&gt;"",IF(EXACT(Aanbod!D191, "pA"),Berekening!B176,IF(EXACT(Aanbod!D191, "Gvg"),Berekening!B176,IF(EXACT(Aanbod!D191, "Gvg-A"),Berekening!B176,IF(EXACT(Aanbod!D191, "Gvg-B"),Berekening!B176,0))))," ")</f>
        <v xml:space="preserve"> </v>
      </c>
      <c r="S176" s="31" t="str">
        <f>IF(Aanbod!D191&gt;"",IF(EXACT(Aanbod!D191, "pA"),Aanbod!E191,IF(EXACT(Aanbod!D191, "Gvg"),Aanbod!E191,IF(EXACT(Aanbod!D191, "Gvg-A"),Aanbod!E191,IF(EXACT(Aanbod!D191, "Gvg-B"),Aanbod!E191,0))))," ")</f>
        <v xml:space="preserve"> </v>
      </c>
      <c r="T176" s="31" t="str">
        <f>IF(Aanbod!D191&gt;"",IF($R$203&gt;0,$Q$1/$R$203*R176,0)," ")</f>
        <v xml:space="preserve"> </v>
      </c>
      <c r="U176" s="29" t="str">
        <f>IF(Aanbod!D191&gt;"",IF(S176&gt;0,T176/S176," ")," ")</f>
        <v xml:space="preserve"> </v>
      </c>
      <c r="W176" s="26"/>
      <c r="X176" s="30"/>
      <c r="Y176" s="31" t="str">
        <f>IF(Aanbod!D191&gt;"",IF(EXACT(Aanbod!D191, "pB"),Berekening!B176,IF(EXACT(Aanbod!D191, "Gvg"),Berekening!B176,IF(EXACT(Aanbod!D191, "Gvg-A"),Berekening!B176,IF(EXACT(Aanbod!D191, "Gvg-B"),Berekening!B176,0))))," ")</f>
        <v xml:space="preserve"> </v>
      </c>
      <c r="Z176" s="31" t="str">
        <f>IF(Aanbod!D191&gt;"",IF(EXACT(Aanbod!D191, "pB"),Aanbod!E191,IF(EXACT(Aanbod!D191, "Gvg"),Aanbod!E191,IF(EXACT(Aanbod!D191, "Gvg-A"),Aanbod!E191,IF(EXACT(Aanbod!D191, "Gvg-B"),Aanbod!E191,0))))," ")</f>
        <v xml:space="preserve"> </v>
      </c>
      <c r="AA176" s="31" t="str">
        <f>IF(Aanbod!D191&gt;"",IF($Y$203&gt;0,$X$1/$Y$203*Y176,0)," ")</f>
        <v xml:space="preserve"> </v>
      </c>
      <c r="AB176" s="29" t="str">
        <f>IF(Aanbod!D191&gt;"",IF(Z176&gt;0,AA176/Z176," ")," ")</f>
        <v xml:space="preserve"> </v>
      </c>
      <c r="AC176" s="32"/>
      <c r="AD176" s="26" t="str">
        <f>IF(Aanbod!D191&gt;"",ROW(AE176)-1," ")</f>
        <v xml:space="preserve"> </v>
      </c>
      <c r="AE176" t="str">
        <f>IF(Aanbod!D191&gt;"",Aanbod!D191," ")</f>
        <v xml:space="preserve"> </v>
      </c>
      <c r="AF176" s="9" t="str">
        <f>IF(Aanbod!D191&gt;"",Aanbod!E191," ")</f>
        <v xml:space="preserve"> </v>
      </c>
      <c r="AG176" t="str">
        <f>IF(Aanbod!D191&gt;"",Aanbod!F191," ")</f>
        <v xml:space="preserve"> </v>
      </c>
      <c r="AH176" s="33" t="str">
        <f>IF(Aanbod!D191&gt;"",Berekening!B176," ")</f>
        <v xml:space="preserve"> </v>
      </c>
      <c r="AI176" s="34" t="str">
        <f>IF(Aanbod!D191&gt;"",Berekening!H176+Berekening!N176+Berekening!T176+Berekening!AA176," ")</f>
        <v xml:space="preserve"> </v>
      </c>
      <c r="AJ176" s="35" t="str">
        <f>IF(Aanbod!D191&gt;"",IF((AI176-AF176)&gt;0,0,(AI176-AF176))," ")</f>
        <v xml:space="preserve"> </v>
      </c>
      <c r="AK176" s="35" t="str">
        <f>IF(Aanbod!D191&gt;"",IF((AI176-AF176)&gt;0,(AI176-AF176),0)," ")</f>
        <v xml:space="preserve"> </v>
      </c>
      <c r="AL176" s="35" t="str">
        <f>IF(Aanbod!D191&gt;"",IF(AK176&gt;0,Berekening!H176/AI176*AK176,0)," ")</f>
        <v xml:space="preserve"> </v>
      </c>
      <c r="AM176" s="35" t="str">
        <f>IF(Aanbod!D191&gt;"",IF(AK176&gt;0,Berekening!N176/AI176*AK176,0)," ")</f>
        <v xml:space="preserve"> </v>
      </c>
      <c r="AN176" s="35" t="str">
        <f>IF(Aanbod!D191&gt;"",IF(AK176&gt;0,Berekening!T176/AI176*AK176,0)," ")</f>
        <v xml:space="preserve"> </v>
      </c>
      <c r="AO176" s="33" t="str">
        <f>IF(Aanbod!D191&gt;"",IF(AK176&gt;0,Berekening!AA176/AI176*AK176,0)," ")</f>
        <v xml:space="preserve"> </v>
      </c>
      <c r="AX176" s="36"/>
      <c r="AY176" s="5"/>
      <c r="AZ176" s="5" t="str">
        <f>IF(Aanbod!D191&gt;"",IF(EXACT(AK176,0),IF(EXACT(Aanbod!D191, "pA"),Berekening!B176,IF(EXACT(Aanbod!D191, "Gvg-A"),Berekening!B176,IF(EXACT(Aanbod!D191, "Gvg"),Berekening!B176,0))),0)," ")</f>
        <v xml:space="preserve"> </v>
      </c>
      <c r="BA176" s="5" t="str">
        <f>IF(Aanbod!D191&gt;"",IF(EXACT(AK176,0),IF(EXACT(Aanbod!D191, "pA"),Aanbod!E191,IF(EXACT(Aanbod!D191, "Gvg-A"),Aanbod!E191,IF(EXACT(Aanbod!D191, "Gvg"),Aanbod!E191,0))),0)," ")</f>
        <v xml:space="preserve"> </v>
      </c>
      <c r="BB176" s="5" t="str">
        <f>IF(Aanbod!D191&gt;"",IF($AZ$203&gt;0,$AY$1/$AZ$203*AZ176,0)," ")</f>
        <v xml:space="preserve"> </v>
      </c>
      <c r="BC176" s="29" t="str">
        <f>IF(Aanbod!D191&gt;"",IF(BA176&gt;0,BB176/BA176," ")," ")</f>
        <v xml:space="preserve"> </v>
      </c>
      <c r="BD176" s="5"/>
      <c r="BE176" s="5"/>
      <c r="BF176" s="5" t="str">
        <f>IF(Aanbod!D191&gt;"",IF(EXACT(AK176,0),IF(EXACT(Aanbod!D191, "pB"),Berekening!B176,IF(EXACT(Aanbod!D191, "Gvg-B"),Berekening!B176,IF(EXACT(Aanbod!D191, "Gvg"),Berekening!B176,0))),0)," ")</f>
        <v xml:space="preserve"> </v>
      </c>
      <c r="BG176" s="5" t="str">
        <f>IF(Aanbod!D191&gt;"",IF(EXACT(AK176,0),IF(EXACT(Aanbod!D191, "pB"),Aanbod!E191,IF(EXACT(Aanbod!D191, "Gvg-B"),Aanbod!E191,IF(EXACT(Aanbod!D191, "Gvg"),Aanbod!E191,0))),0)," ")</f>
        <v xml:space="preserve"> </v>
      </c>
      <c r="BH176" s="9" t="str">
        <f>IF(Aanbod!D191&gt;"",IF($BF$203&gt;0,$BE$1/$BF$203*BF176,0)," ")</f>
        <v xml:space="preserve"> </v>
      </c>
      <c r="BI176" s="10" t="str">
        <f>IF(Aanbod!D191&gt;"",IF(BG176&gt;0,BH176/BG176," ")," ")</f>
        <v xml:space="preserve"> </v>
      </c>
      <c r="BJ176" s="26"/>
      <c r="BK176" s="30"/>
      <c r="BL176" s="31" t="str">
        <f>IF(Aanbod!D191&gt;"",IF(EXACT(AK176,0),IF(EXACT(Aanbod!D191, "pA"),Berekening!B176,IF(EXACT(Aanbod!D191, "Gvg"),Berekening!B176,IF(EXACT(Aanbod!D191, "Gvg-A"),Berekening!B176,IF(EXACT(Aanbod!D191, "Gvg-B"),Berekening!B176,0)))),0)," ")</f>
        <v xml:space="preserve"> </v>
      </c>
      <c r="BM176" s="31" t="str">
        <f>IF(Aanbod!D191&gt;"",IF(EXACT(AK176,0),IF(EXACT(Aanbod!D191, "pA"),Aanbod!E191,IF(EXACT(Aanbod!D191, "Gvg"),Aanbod!E191,IF(EXACT(Aanbod!D191, "Gvg-A"),Aanbod!E191,IF(EXACT(Aanbod!D191, "Gvg-B"),Aanbod!E191,0)))),0)," ")</f>
        <v xml:space="preserve"> </v>
      </c>
      <c r="BN176" s="31" t="str">
        <f>IF(Aanbod!D191&gt;"",IF($BL$203&gt;0,$BK$1/$BL$203*BL176,0)," ")</f>
        <v xml:space="preserve"> </v>
      </c>
      <c r="BO176" s="29" t="str">
        <f>IF(Aanbod!D191&gt;"",IF(BM176&gt;0,BN176/BM176," ")," ")</f>
        <v xml:space="preserve"> </v>
      </c>
      <c r="BQ176" s="26"/>
      <c r="BR176" s="30"/>
      <c r="BS176" s="31" t="str">
        <f>IF(Aanbod!D191&gt;"",IF(EXACT(AK176,0),IF(EXACT(Aanbod!D191, "pB"),Berekening!B176,IF(EXACT(Aanbod!D191, "Gvg"),Berekening!B176,IF(EXACT(Aanbod!D191, "Gvg-A"),Berekening!B176,IF(EXACT(Aanbod!D191, "Gvg-B"),Berekening!B176,0)))),0)," ")</f>
        <v xml:space="preserve"> </v>
      </c>
      <c r="BT176" s="31" t="str">
        <f>IF(Aanbod!D191&gt;"",IF(EXACT(AK176,0),IF(EXACT(Aanbod!D191, "pB"),Aanbod!E191,IF(EXACT(Aanbod!D191, "Gvg"),Aanbod!E191,IF(EXACT(Aanbod!D191, "Gvg-A"),Aanbod!E191,IF(EXACT(Aanbod!D191, "Gvg-B"),Aanbod!E191,0)))),0)," ")</f>
        <v xml:space="preserve"> </v>
      </c>
      <c r="BU176" s="31" t="str">
        <f>IF(Aanbod!D191&gt;"",IF($BS$203&gt;0,$BR$1/$BS$203*BS176,0)," ")</f>
        <v xml:space="preserve"> </v>
      </c>
      <c r="BV176" s="29" t="str">
        <f>IF(Aanbod!D191&gt;"",IF(BT176&gt;0,BU176/BT176," ")," ")</f>
        <v xml:space="preserve"> </v>
      </c>
      <c r="BX176" s="34" t="str">
        <f>IF(Aanbod!D191&gt;"",AI176-AK176+BB176+BH176+BN176+BU176," ")</f>
        <v xml:space="preserve"> </v>
      </c>
      <c r="BY176" s="35" t="str">
        <f>IF(Aanbod!D191&gt;"",IF((BX176-AF176)&gt;0,0,(BX176-AF176))," ")</f>
        <v xml:space="preserve"> </v>
      </c>
      <c r="BZ176" s="35" t="str">
        <f>IF(Aanbod!D191&gt;"",IF((BX176-AF176)&gt;0,(BX176-AF176),0)," ")</f>
        <v xml:space="preserve"> </v>
      </c>
      <c r="CA176" s="35" t="str">
        <f>IF(Aanbod!D191&gt;"",IF(BZ176&gt;0,(Berekening!H176+BB176)/BX176*BZ176,0)," ")</f>
        <v xml:space="preserve"> </v>
      </c>
      <c r="CB176" s="35" t="str">
        <f>IF(Aanbod!D191&gt;"",IF(BZ176&gt;0,(Berekening!N176+BH176)/BX176*BZ176,0)," ")</f>
        <v xml:space="preserve"> </v>
      </c>
      <c r="CC176" s="35" t="str">
        <f>IF(Aanbod!D191&gt;"",IF(BZ176&gt;0,(Berekening!T176+BN176)/BX176*BZ176,0)," ")</f>
        <v xml:space="preserve"> </v>
      </c>
      <c r="CD176" s="33" t="str">
        <f>IF(Aanbod!D191&gt;"",IF(BZ176&gt;0,Berekening!AA176/BX176*BZ176,0)," ")</f>
        <v xml:space="preserve"> </v>
      </c>
      <c r="CE176" s="35"/>
      <c r="CM176" s="36"/>
      <c r="CN176" s="5"/>
      <c r="CO176" s="5" t="str">
        <f>IF(Aanbod!D191&gt;"",IF(EXACT(BZ176,0),IF(EXACT(AK176,0),IF(EXACT(AE176, "pA"),AH176,IF(EXACT(AE176, "Gvg-A"),AH176,IF(EXACT(AE176, "Gvg"),AH176,0))),0),0)," ")</f>
        <v xml:space="preserve"> </v>
      </c>
      <c r="CP176" s="5" t="str">
        <f>IF(Aanbod!D191&gt;"",IF(EXACT(BZ176,0),IF(EXACT(AK176,0),IF(EXACT(AE176, "pA"),AF176,IF(EXACT(AE176, "Gvg-A"),AF176,IF(EXACT(AE176, "Gvg"),AF176,0))),0),0)," ")</f>
        <v xml:space="preserve"> </v>
      </c>
      <c r="CQ176" s="5" t="str">
        <f>IF(Aanbod!D191&gt;"",IF($CO$203&gt;0,$CN$1/$CO$203*CO176,0)," ")</f>
        <v xml:space="preserve"> </v>
      </c>
      <c r="CR176" s="29" t="str">
        <f>IF(Aanbod!D191&gt;"",IF(CP176&gt;0,CQ176/CP176," ")," ")</f>
        <v xml:space="preserve"> </v>
      </c>
      <c r="CS176" s="5"/>
      <c r="CT176" s="5"/>
      <c r="CU176" s="5" t="str">
        <f>IF(Aanbod!D191&gt;"",IF(EXACT(BZ176,0),IF(EXACT(AK176,0),IF(EXACT(AE176, "pB"),AH176,IF(EXACT(AE176, "Gvg-B"),AH176,IF(EXACT(AE176, "Gvg"),AH176,0))),0),0)," ")</f>
        <v xml:space="preserve"> </v>
      </c>
      <c r="CV176" s="5" t="str">
        <f>IF(Aanbod!D191&gt;"",IF(EXACT(BZ176,0),IF(EXACT(AK176,0),IF(EXACT(AE176, "pB"),AF176,IF(EXACT(AE176, "Gvg-B"),AF176,IF(EXACT(AE176, "Gvg"),AF176,0))),0),0)," ")</f>
        <v xml:space="preserve"> </v>
      </c>
      <c r="CW176" s="9" t="str">
        <f>IF(Aanbod!D191&gt;"",IF($CU$203&gt;0,$CT$1/$CU$203*CU176,0)," ")</f>
        <v xml:space="preserve"> </v>
      </c>
      <c r="CX176" s="10" t="str">
        <f>IF(Aanbod!D191&gt;"",IF(CV176&gt;0,CW176/CV176," ")," ")</f>
        <v xml:space="preserve"> </v>
      </c>
      <c r="CY176" s="26"/>
      <c r="CZ176" s="30"/>
      <c r="DA176" s="31" t="str">
        <f>IF(Aanbod!D191&gt;"",IF(EXACT(BZ176,0),IF(EXACT(AK176,0),IF(EXACT(AE176, "pA"),AH176,IF(EXACT(AE176, "Gvg"),AH176,IF(EXACT(AE176, "Gvg-A"),AH176,IF(EXACT(AE176, "Gvg-B"),AH176,0)))),0),0)," ")</f>
        <v xml:space="preserve"> </v>
      </c>
      <c r="DB176" s="31" t="str">
        <f>IF(Aanbod!D191&gt;"",IF(EXACT(BZ176,0),IF(EXACT(AK176,0),IF(EXACT(AE176, "pA"),AF176,IF(EXACT(AE176, "Gvg"),AF176,IF(EXACT(AE176, "Gvg-A"),AF176,IF(EXACT(AE176, "Gvg-B"),AF176,0)))),0),0)," ")</f>
        <v xml:space="preserve"> </v>
      </c>
      <c r="DC176" s="31" t="str">
        <f>IF(Aanbod!D191&gt;"",IF($DA$203&gt;0,$CZ$1/$DA$203*DA176,0)," ")</f>
        <v xml:space="preserve"> </v>
      </c>
      <c r="DD176" s="29" t="str">
        <f>IF(Aanbod!D191&gt;"",IF(DB176&gt;0,DC176/DB176," ")," ")</f>
        <v xml:space="preserve"> </v>
      </c>
      <c r="DF176" s="26"/>
      <c r="DG176" s="30"/>
      <c r="DH176" s="31" t="str">
        <f>IF(Aanbod!D191&gt;"",IF(EXACT(BZ176,0),IF(EXACT(AK176,0),IF(EXACT(AE176, "pB"),AH176,IF(EXACT(AE176, "Gvg"),AH176,IF(EXACT(AE176, "Gvg-A"),AH176,IF(EXACT(AE176, "Gvg-B"),AH176,0)))),0),0)," ")</f>
        <v xml:space="preserve"> </v>
      </c>
      <c r="DI176" s="31" t="str">
        <f>IF(Aanbod!D191&gt;"",IF(EXACT(BZ176,0),IF(EXACT(AK176,0),IF(EXACT(AE176, "pB"),AF176,IF(EXACT(AE176, "Gvg"),AF176,IF(EXACT(AE176, "Gvg-A"),AF176,IF(EXACT(AE176, "Gvg-B"),AF176,0)))),0),0)," ")</f>
        <v xml:space="preserve"> </v>
      </c>
      <c r="DJ176" s="31" t="str">
        <f>IF(Aanbod!D191&gt;"",IF($DH$203&gt;0,$DG$1/$DH$203*DH176,0)," ")</f>
        <v xml:space="preserve"> </v>
      </c>
      <c r="DK176" s="29" t="str">
        <f>IF(Aanbod!D191&gt;"",IF(DI176&gt;0,DJ176/DI176," ")," ")</f>
        <v xml:space="preserve"> </v>
      </c>
      <c r="DM176" s="37" t="str">
        <f>IF(Aanbod!D191&gt;"",BX176-BZ176+CQ176+CW176+DC176+DJ176," ")</f>
        <v xml:space="preserve"> </v>
      </c>
      <c r="DN176" s="35" t="str">
        <f>IF(Aanbod!D191&gt;"",IF((DM176-AF176)&gt;0,(DM176-AF176),0)," ")</f>
        <v xml:space="preserve"> </v>
      </c>
      <c r="DO176" s="35" t="str">
        <f>IF(Aanbod!D191&gt;"",IF(DN176&gt;0,(Berekening!H176+BB176+CQ176)/DM176*DN176,0)," ")</f>
        <v xml:space="preserve"> </v>
      </c>
      <c r="DP176" s="35" t="str">
        <f>IF(Aanbod!D191&gt;"",IF(DN176&gt;0,(Berekening!N176+BH176+CW176)/DM176*DN176,0)," ")</f>
        <v xml:space="preserve"> </v>
      </c>
      <c r="DQ176" s="35" t="str">
        <f>IF(Aanbod!D191&gt;"",IF(DN176&gt;0,(Berekening!T176+BN176+DC176)/DM176*DN176,0)," ")</f>
        <v xml:space="preserve"> </v>
      </c>
      <c r="DR176" s="33" t="str">
        <f>IF(Aanbod!D191&gt;"",IF(DN176&gt;0,(Berekening!AA176+BU176+DJ176)/DM176*DN176,0)," ")</f>
        <v xml:space="preserve"> </v>
      </c>
      <c r="DS176" s="35"/>
      <c r="DT176" s="38" t="str">
        <f>IF(Aanbod!D191&gt;"",ROUND((DM176-DN176),2)," ")</f>
        <v xml:space="preserve"> </v>
      </c>
      <c r="DU176" s="38" t="str">
        <f>IF(Aanbod!D191&gt;"",IF(DT176=C176,0.01,DT176),"")</f>
        <v/>
      </c>
      <c r="DV176" s="39" t="str">
        <f>IF(Aanbod!D191&gt;"",RANK(DU176,$DU$2:$DU$201) + COUNTIF($DU$2:DU176,DU176) -1," ")</f>
        <v xml:space="preserve"> </v>
      </c>
      <c r="DW176" s="35" t="str">
        <f>IF(Aanbod!D191&gt;"",IF($DV$203&lt;0,IF(DV176&lt;=ABS($DV$203),0.01,0),IF(DV176&lt;=ABS($DV$203),-0.01,0))," ")</f>
        <v xml:space="preserve"> </v>
      </c>
      <c r="DX176" s="35"/>
      <c r="DY176" s="28" t="str">
        <f>IF(Aanbod!D191&gt;"",DT176+DW176," ")</f>
        <v xml:space="preserve"> </v>
      </c>
    </row>
    <row r="177" spans="1:129" x14ac:dyDescent="0.25">
      <c r="A177" s="26" t="str">
        <f>Aanbod!A192</f>
        <v/>
      </c>
      <c r="B177" s="27" t="str">
        <f>IF(Aanbod!D192&gt;"",IF(EXACT(Aanbod!F192, "Preferent"),Aanbod!E192*2,IF(EXACT(Aanbod!F192, "Concurrent"),Aanbod!E192,0))," ")</f>
        <v xml:space="preserve"> </v>
      </c>
      <c r="C177" s="28" t="str">
        <f>IF(Aanbod!E192&gt;0,Aanbod!E192," ")</f>
        <v xml:space="preserve"> </v>
      </c>
      <c r="D177" s="5"/>
      <c r="E177" s="5"/>
      <c r="F177" s="5" t="str">
        <f>IF(Aanbod!D192&gt;"",IF(EXACT(Aanbod!D192, "pA"),Berekening!B177,IF(EXACT(Aanbod!D192, "Gvg-A"),Berekening!B177,IF(EXACT(Aanbod!D192, "Gvg"),Berekening!B177,0)))," ")</f>
        <v xml:space="preserve"> </v>
      </c>
      <c r="G177" s="5" t="str">
        <f>IF(Aanbod!D192&gt;"",IF(EXACT(Aanbod!D192, "pA"),Aanbod!E192,IF(EXACT(Aanbod!D192, "Gvg-A"),Aanbod!E192,IF(EXACT(Aanbod!D192, "Gvg"),Aanbod!E192,0)))," ")</f>
        <v xml:space="preserve"> </v>
      </c>
      <c r="H177" s="5" t="str">
        <f>IF(Aanbod!D192&gt;"",IF($F$203&gt;0,$E$1/$F$203*F177,0)," ")</f>
        <v xml:space="preserve"> </v>
      </c>
      <c r="I177" s="29" t="str">
        <f>IF(Aanbod!D192&gt;"",IF(G177&gt;0,H177/G177," ")," ")</f>
        <v xml:space="preserve"> </v>
      </c>
      <c r="J177" s="5"/>
      <c r="K177" s="5"/>
      <c r="L177" s="5" t="str">
        <f>IF(Aanbod!D192&gt;"",IF(EXACT(Aanbod!D192, "pB"),Berekening!B177,IF(EXACT(Aanbod!D192, "Gvg-B"),Berekening!B177,IF(EXACT(Aanbod!D192, "Gvg"),Berekening!B177,0)))," ")</f>
        <v xml:space="preserve"> </v>
      </c>
      <c r="M177" s="5" t="str">
        <f>IF(Aanbod!D192&gt;"",IF(EXACT(Aanbod!D192, "pB"),Aanbod!E192,IF(EXACT(Aanbod!D192, "Gvg-B"),Aanbod!E192,IF(EXACT(Aanbod!D192, "Gvg"),Aanbod!E192,0)))," ")</f>
        <v xml:space="preserve"> </v>
      </c>
      <c r="N177" s="9" t="str">
        <f>IF(Aanbod!D192&gt;"",IF($L$203&gt;0,$K$1/$L$203*L177,0)," ")</f>
        <v xml:space="preserve"> </v>
      </c>
      <c r="O177" s="10" t="str">
        <f>IF(Aanbod!D192&gt;"",IF(M177&gt;0,N177/M177," ")," ")</f>
        <v xml:space="preserve"> </v>
      </c>
      <c r="P177" s="26"/>
      <c r="Q177" s="30"/>
      <c r="R177" s="31" t="str">
        <f>IF(Aanbod!D192&gt;"",IF(EXACT(Aanbod!D192, "pA"),Berekening!B177,IF(EXACT(Aanbod!D192, "Gvg"),Berekening!B177,IF(EXACT(Aanbod!D192, "Gvg-A"),Berekening!B177,IF(EXACT(Aanbod!D192, "Gvg-B"),Berekening!B177,0))))," ")</f>
        <v xml:space="preserve"> </v>
      </c>
      <c r="S177" s="31" t="str">
        <f>IF(Aanbod!D192&gt;"",IF(EXACT(Aanbod!D192, "pA"),Aanbod!E192,IF(EXACT(Aanbod!D192, "Gvg"),Aanbod!E192,IF(EXACT(Aanbod!D192, "Gvg-A"),Aanbod!E192,IF(EXACT(Aanbod!D192, "Gvg-B"),Aanbod!E192,0))))," ")</f>
        <v xml:space="preserve"> </v>
      </c>
      <c r="T177" s="31" t="str">
        <f>IF(Aanbod!D192&gt;"",IF($R$203&gt;0,$Q$1/$R$203*R177,0)," ")</f>
        <v xml:space="preserve"> </v>
      </c>
      <c r="U177" s="29" t="str">
        <f>IF(Aanbod!D192&gt;"",IF(S177&gt;0,T177/S177," ")," ")</f>
        <v xml:space="preserve"> </v>
      </c>
      <c r="W177" s="26"/>
      <c r="X177" s="30"/>
      <c r="Y177" s="31" t="str">
        <f>IF(Aanbod!D192&gt;"",IF(EXACT(Aanbod!D192, "pB"),Berekening!B177,IF(EXACT(Aanbod!D192, "Gvg"),Berekening!B177,IF(EXACT(Aanbod!D192, "Gvg-A"),Berekening!B177,IF(EXACT(Aanbod!D192, "Gvg-B"),Berekening!B177,0))))," ")</f>
        <v xml:space="preserve"> </v>
      </c>
      <c r="Z177" s="31" t="str">
        <f>IF(Aanbod!D192&gt;"",IF(EXACT(Aanbod!D192, "pB"),Aanbod!E192,IF(EXACT(Aanbod!D192, "Gvg"),Aanbod!E192,IF(EXACT(Aanbod!D192, "Gvg-A"),Aanbod!E192,IF(EXACT(Aanbod!D192, "Gvg-B"),Aanbod!E192,0))))," ")</f>
        <v xml:space="preserve"> </v>
      </c>
      <c r="AA177" s="31" t="str">
        <f>IF(Aanbod!D192&gt;"",IF($Y$203&gt;0,$X$1/$Y$203*Y177,0)," ")</f>
        <v xml:space="preserve"> </v>
      </c>
      <c r="AB177" s="29" t="str">
        <f>IF(Aanbod!D192&gt;"",IF(Z177&gt;0,AA177/Z177," ")," ")</f>
        <v xml:space="preserve"> </v>
      </c>
      <c r="AC177" s="32"/>
      <c r="AD177" s="26" t="str">
        <f>IF(Aanbod!D192&gt;"",ROW(AE177)-1," ")</f>
        <v xml:space="preserve"> </v>
      </c>
      <c r="AE177" t="str">
        <f>IF(Aanbod!D192&gt;"",Aanbod!D192," ")</f>
        <v xml:space="preserve"> </v>
      </c>
      <c r="AF177" s="9" t="str">
        <f>IF(Aanbod!D192&gt;"",Aanbod!E192," ")</f>
        <v xml:space="preserve"> </v>
      </c>
      <c r="AG177" t="str">
        <f>IF(Aanbod!D192&gt;"",Aanbod!F192," ")</f>
        <v xml:space="preserve"> </v>
      </c>
      <c r="AH177" s="33" t="str">
        <f>IF(Aanbod!D192&gt;"",Berekening!B177," ")</f>
        <v xml:space="preserve"> </v>
      </c>
      <c r="AI177" s="34" t="str">
        <f>IF(Aanbod!D192&gt;"",Berekening!H177+Berekening!N177+Berekening!T177+Berekening!AA177," ")</f>
        <v xml:space="preserve"> </v>
      </c>
      <c r="AJ177" s="35" t="str">
        <f>IF(Aanbod!D192&gt;"",IF((AI177-AF177)&gt;0,0,(AI177-AF177))," ")</f>
        <v xml:space="preserve"> </v>
      </c>
      <c r="AK177" s="35" t="str">
        <f>IF(Aanbod!D192&gt;"",IF((AI177-AF177)&gt;0,(AI177-AF177),0)," ")</f>
        <v xml:space="preserve"> </v>
      </c>
      <c r="AL177" s="35" t="str">
        <f>IF(Aanbod!D192&gt;"",IF(AK177&gt;0,Berekening!H177/AI177*AK177,0)," ")</f>
        <v xml:space="preserve"> </v>
      </c>
      <c r="AM177" s="35" t="str">
        <f>IF(Aanbod!D192&gt;"",IF(AK177&gt;0,Berekening!N177/AI177*AK177,0)," ")</f>
        <v xml:space="preserve"> </v>
      </c>
      <c r="AN177" s="35" t="str">
        <f>IF(Aanbod!D192&gt;"",IF(AK177&gt;0,Berekening!T177/AI177*AK177,0)," ")</f>
        <v xml:space="preserve"> </v>
      </c>
      <c r="AO177" s="33" t="str">
        <f>IF(Aanbod!D192&gt;"",IF(AK177&gt;0,Berekening!AA177/AI177*AK177,0)," ")</f>
        <v xml:space="preserve"> </v>
      </c>
      <c r="AX177" s="36"/>
      <c r="AY177" s="5"/>
      <c r="AZ177" s="5" t="str">
        <f>IF(Aanbod!D192&gt;"",IF(EXACT(AK177,0),IF(EXACT(Aanbod!D192, "pA"),Berekening!B177,IF(EXACT(Aanbod!D192, "Gvg-A"),Berekening!B177,IF(EXACT(Aanbod!D192, "Gvg"),Berekening!B177,0))),0)," ")</f>
        <v xml:space="preserve"> </v>
      </c>
      <c r="BA177" s="5" t="str">
        <f>IF(Aanbod!D192&gt;"",IF(EXACT(AK177,0),IF(EXACT(Aanbod!D192, "pA"),Aanbod!E192,IF(EXACT(Aanbod!D192, "Gvg-A"),Aanbod!E192,IF(EXACT(Aanbod!D192, "Gvg"),Aanbod!E192,0))),0)," ")</f>
        <v xml:space="preserve"> </v>
      </c>
      <c r="BB177" s="5" t="str">
        <f>IF(Aanbod!D192&gt;"",IF($AZ$203&gt;0,$AY$1/$AZ$203*AZ177,0)," ")</f>
        <v xml:space="preserve"> </v>
      </c>
      <c r="BC177" s="29" t="str">
        <f>IF(Aanbod!D192&gt;"",IF(BA177&gt;0,BB177/BA177," ")," ")</f>
        <v xml:space="preserve"> </v>
      </c>
      <c r="BD177" s="5"/>
      <c r="BE177" s="5"/>
      <c r="BF177" s="5" t="str">
        <f>IF(Aanbod!D192&gt;"",IF(EXACT(AK177,0),IF(EXACT(Aanbod!D192, "pB"),Berekening!B177,IF(EXACT(Aanbod!D192, "Gvg-B"),Berekening!B177,IF(EXACT(Aanbod!D192, "Gvg"),Berekening!B177,0))),0)," ")</f>
        <v xml:space="preserve"> </v>
      </c>
      <c r="BG177" s="5" t="str">
        <f>IF(Aanbod!D192&gt;"",IF(EXACT(AK177,0),IF(EXACT(Aanbod!D192, "pB"),Aanbod!E192,IF(EXACT(Aanbod!D192, "Gvg-B"),Aanbod!E192,IF(EXACT(Aanbod!D192, "Gvg"),Aanbod!E192,0))),0)," ")</f>
        <v xml:space="preserve"> </v>
      </c>
      <c r="BH177" s="9" t="str">
        <f>IF(Aanbod!D192&gt;"",IF($BF$203&gt;0,$BE$1/$BF$203*BF177,0)," ")</f>
        <v xml:space="preserve"> </v>
      </c>
      <c r="BI177" s="10" t="str">
        <f>IF(Aanbod!D192&gt;"",IF(BG177&gt;0,BH177/BG177," ")," ")</f>
        <v xml:space="preserve"> </v>
      </c>
      <c r="BJ177" s="26"/>
      <c r="BK177" s="30"/>
      <c r="BL177" s="31" t="str">
        <f>IF(Aanbod!D192&gt;"",IF(EXACT(AK177,0),IF(EXACT(Aanbod!D192, "pA"),Berekening!B177,IF(EXACT(Aanbod!D192, "Gvg"),Berekening!B177,IF(EXACT(Aanbod!D192, "Gvg-A"),Berekening!B177,IF(EXACT(Aanbod!D192, "Gvg-B"),Berekening!B177,0)))),0)," ")</f>
        <v xml:space="preserve"> </v>
      </c>
      <c r="BM177" s="31" t="str">
        <f>IF(Aanbod!D192&gt;"",IF(EXACT(AK177,0),IF(EXACT(Aanbod!D192, "pA"),Aanbod!E192,IF(EXACT(Aanbod!D192, "Gvg"),Aanbod!E192,IF(EXACT(Aanbod!D192, "Gvg-A"),Aanbod!E192,IF(EXACT(Aanbod!D192, "Gvg-B"),Aanbod!E192,0)))),0)," ")</f>
        <v xml:space="preserve"> </v>
      </c>
      <c r="BN177" s="31" t="str">
        <f>IF(Aanbod!D192&gt;"",IF($BL$203&gt;0,$BK$1/$BL$203*BL177,0)," ")</f>
        <v xml:space="preserve"> </v>
      </c>
      <c r="BO177" s="29" t="str">
        <f>IF(Aanbod!D192&gt;"",IF(BM177&gt;0,BN177/BM177," ")," ")</f>
        <v xml:space="preserve"> </v>
      </c>
      <c r="BQ177" s="26"/>
      <c r="BR177" s="30"/>
      <c r="BS177" s="31" t="str">
        <f>IF(Aanbod!D192&gt;"",IF(EXACT(AK177,0),IF(EXACT(Aanbod!D192, "pB"),Berekening!B177,IF(EXACT(Aanbod!D192, "Gvg"),Berekening!B177,IF(EXACT(Aanbod!D192, "Gvg-A"),Berekening!B177,IF(EXACT(Aanbod!D192, "Gvg-B"),Berekening!B177,0)))),0)," ")</f>
        <v xml:space="preserve"> </v>
      </c>
      <c r="BT177" s="31" t="str">
        <f>IF(Aanbod!D192&gt;"",IF(EXACT(AK177,0),IF(EXACT(Aanbod!D192, "pB"),Aanbod!E192,IF(EXACT(Aanbod!D192, "Gvg"),Aanbod!E192,IF(EXACT(Aanbod!D192, "Gvg-A"),Aanbod!E192,IF(EXACT(Aanbod!D192, "Gvg-B"),Aanbod!E192,0)))),0)," ")</f>
        <v xml:space="preserve"> </v>
      </c>
      <c r="BU177" s="31" t="str">
        <f>IF(Aanbod!D192&gt;"",IF($BS$203&gt;0,$BR$1/$BS$203*BS177,0)," ")</f>
        <v xml:space="preserve"> </v>
      </c>
      <c r="BV177" s="29" t="str">
        <f>IF(Aanbod!D192&gt;"",IF(BT177&gt;0,BU177/BT177," ")," ")</f>
        <v xml:space="preserve"> </v>
      </c>
      <c r="BX177" s="34" t="str">
        <f>IF(Aanbod!D192&gt;"",AI177-AK177+BB177+BH177+BN177+BU177," ")</f>
        <v xml:space="preserve"> </v>
      </c>
      <c r="BY177" s="35" t="str">
        <f>IF(Aanbod!D192&gt;"",IF((BX177-AF177)&gt;0,0,(BX177-AF177))," ")</f>
        <v xml:space="preserve"> </v>
      </c>
      <c r="BZ177" s="35" t="str">
        <f>IF(Aanbod!D192&gt;"",IF((BX177-AF177)&gt;0,(BX177-AF177),0)," ")</f>
        <v xml:space="preserve"> </v>
      </c>
      <c r="CA177" s="35" t="str">
        <f>IF(Aanbod!D192&gt;"",IF(BZ177&gt;0,(Berekening!H177+BB177)/BX177*BZ177,0)," ")</f>
        <v xml:space="preserve"> </v>
      </c>
      <c r="CB177" s="35" t="str">
        <f>IF(Aanbod!D192&gt;"",IF(BZ177&gt;0,(Berekening!N177+BH177)/BX177*BZ177,0)," ")</f>
        <v xml:space="preserve"> </v>
      </c>
      <c r="CC177" s="35" t="str">
        <f>IF(Aanbod!D192&gt;"",IF(BZ177&gt;0,(Berekening!T177+BN177)/BX177*BZ177,0)," ")</f>
        <v xml:space="preserve"> </v>
      </c>
      <c r="CD177" s="33" t="str">
        <f>IF(Aanbod!D192&gt;"",IF(BZ177&gt;0,Berekening!AA177/BX177*BZ177,0)," ")</f>
        <v xml:space="preserve"> </v>
      </c>
      <c r="CE177" s="35"/>
      <c r="CM177" s="36"/>
      <c r="CN177" s="5"/>
      <c r="CO177" s="5" t="str">
        <f>IF(Aanbod!D192&gt;"",IF(EXACT(BZ177,0),IF(EXACT(AK177,0),IF(EXACT(AE177, "pA"),AH177,IF(EXACT(AE177, "Gvg-A"),AH177,IF(EXACT(AE177, "Gvg"),AH177,0))),0),0)," ")</f>
        <v xml:space="preserve"> </v>
      </c>
      <c r="CP177" s="5" t="str">
        <f>IF(Aanbod!D192&gt;"",IF(EXACT(BZ177,0),IF(EXACT(AK177,0),IF(EXACT(AE177, "pA"),AF177,IF(EXACT(AE177, "Gvg-A"),AF177,IF(EXACT(AE177, "Gvg"),AF177,0))),0),0)," ")</f>
        <v xml:space="preserve"> </v>
      </c>
      <c r="CQ177" s="5" t="str">
        <f>IF(Aanbod!D192&gt;"",IF($CO$203&gt;0,$CN$1/$CO$203*CO177,0)," ")</f>
        <v xml:space="preserve"> </v>
      </c>
      <c r="CR177" s="29" t="str">
        <f>IF(Aanbod!D192&gt;"",IF(CP177&gt;0,CQ177/CP177," ")," ")</f>
        <v xml:space="preserve"> </v>
      </c>
      <c r="CS177" s="5"/>
      <c r="CT177" s="5"/>
      <c r="CU177" s="5" t="str">
        <f>IF(Aanbod!D192&gt;"",IF(EXACT(BZ177,0),IF(EXACT(AK177,0),IF(EXACT(AE177, "pB"),AH177,IF(EXACT(AE177, "Gvg-B"),AH177,IF(EXACT(AE177, "Gvg"),AH177,0))),0),0)," ")</f>
        <v xml:space="preserve"> </v>
      </c>
      <c r="CV177" s="5" t="str">
        <f>IF(Aanbod!D192&gt;"",IF(EXACT(BZ177,0),IF(EXACT(AK177,0),IF(EXACT(AE177, "pB"),AF177,IF(EXACT(AE177, "Gvg-B"),AF177,IF(EXACT(AE177, "Gvg"),AF177,0))),0),0)," ")</f>
        <v xml:space="preserve"> </v>
      </c>
      <c r="CW177" s="9" t="str">
        <f>IF(Aanbod!D192&gt;"",IF($CU$203&gt;0,$CT$1/$CU$203*CU177,0)," ")</f>
        <v xml:space="preserve"> </v>
      </c>
      <c r="CX177" s="10" t="str">
        <f>IF(Aanbod!D192&gt;"",IF(CV177&gt;0,CW177/CV177," ")," ")</f>
        <v xml:space="preserve"> </v>
      </c>
      <c r="CY177" s="26"/>
      <c r="CZ177" s="30"/>
      <c r="DA177" s="31" t="str">
        <f>IF(Aanbod!D192&gt;"",IF(EXACT(BZ177,0),IF(EXACT(AK177,0),IF(EXACT(AE177, "pA"),AH177,IF(EXACT(AE177, "Gvg"),AH177,IF(EXACT(AE177, "Gvg-A"),AH177,IF(EXACT(AE177, "Gvg-B"),AH177,0)))),0),0)," ")</f>
        <v xml:space="preserve"> </v>
      </c>
      <c r="DB177" s="31" t="str">
        <f>IF(Aanbod!D192&gt;"",IF(EXACT(BZ177,0),IF(EXACT(AK177,0),IF(EXACT(AE177, "pA"),AF177,IF(EXACT(AE177, "Gvg"),AF177,IF(EXACT(AE177, "Gvg-A"),AF177,IF(EXACT(AE177, "Gvg-B"),AF177,0)))),0),0)," ")</f>
        <v xml:space="preserve"> </v>
      </c>
      <c r="DC177" s="31" t="str">
        <f>IF(Aanbod!D192&gt;"",IF($DA$203&gt;0,$CZ$1/$DA$203*DA177,0)," ")</f>
        <v xml:space="preserve"> </v>
      </c>
      <c r="DD177" s="29" t="str">
        <f>IF(Aanbod!D192&gt;"",IF(DB177&gt;0,DC177/DB177," ")," ")</f>
        <v xml:space="preserve"> </v>
      </c>
      <c r="DF177" s="26"/>
      <c r="DG177" s="30"/>
      <c r="DH177" s="31" t="str">
        <f>IF(Aanbod!D192&gt;"",IF(EXACT(BZ177,0),IF(EXACT(AK177,0),IF(EXACT(AE177, "pB"),AH177,IF(EXACT(AE177, "Gvg"),AH177,IF(EXACT(AE177, "Gvg-A"),AH177,IF(EXACT(AE177, "Gvg-B"),AH177,0)))),0),0)," ")</f>
        <v xml:space="preserve"> </v>
      </c>
      <c r="DI177" s="31" t="str">
        <f>IF(Aanbod!D192&gt;"",IF(EXACT(BZ177,0),IF(EXACT(AK177,0),IF(EXACT(AE177, "pB"),AF177,IF(EXACT(AE177, "Gvg"),AF177,IF(EXACT(AE177, "Gvg-A"),AF177,IF(EXACT(AE177, "Gvg-B"),AF177,0)))),0),0)," ")</f>
        <v xml:space="preserve"> </v>
      </c>
      <c r="DJ177" s="31" t="str">
        <f>IF(Aanbod!D192&gt;"",IF($DH$203&gt;0,$DG$1/$DH$203*DH177,0)," ")</f>
        <v xml:space="preserve"> </v>
      </c>
      <c r="DK177" s="29" t="str">
        <f>IF(Aanbod!D192&gt;"",IF(DI177&gt;0,DJ177/DI177," ")," ")</f>
        <v xml:space="preserve"> </v>
      </c>
      <c r="DM177" s="37" t="str">
        <f>IF(Aanbod!D192&gt;"",BX177-BZ177+CQ177+CW177+DC177+DJ177," ")</f>
        <v xml:space="preserve"> </v>
      </c>
      <c r="DN177" s="35" t="str">
        <f>IF(Aanbod!D192&gt;"",IF((DM177-AF177)&gt;0,(DM177-AF177),0)," ")</f>
        <v xml:space="preserve"> </v>
      </c>
      <c r="DO177" s="35" t="str">
        <f>IF(Aanbod!D192&gt;"",IF(DN177&gt;0,(Berekening!H177+BB177+CQ177)/DM177*DN177,0)," ")</f>
        <v xml:space="preserve"> </v>
      </c>
      <c r="DP177" s="35" t="str">
        <f>IF(Aanbod!D192&gt;"",IF(DN177&gt;0,(Berekening!N177+BH177+CW177)/DM177*DN177,0)," ")</f>
        <v xml:space="preserve"> </v>
      </c>
      <c r="DQ177" s="35" t="str">
        <f>IF(Aanbod!D192&gt;"",IF(DN177&gt;0,(Berekening!T177+BN177+DC177)/DM177*DN177,0)," ")</f>
        <v xml:space="preserve"> </v>
      </c>
      <c r="DR177" s="33" t="str">
        <f>IF(Aanbod!D192&gt;"",IF(DN177&gt;0,(Berekening!AA177+BU177+DJ177)/DM177*DN177,0)," ")</f>
        <v xml:space="preserve"> </v>
      </c>
      <c r="DS177" s="35"/>
      <c r="DT177" s="38" t="str">
        <f>IF(Aanbod!D192&gt;"",ROUND((DM177-DN177),2)," ")</f>
        <v xml:space="preserve"> </v>
      </c>
      <c r="DU177" s="38" t="str">
        <f>IF(Aanbod!D192&gt;"",IF(DT177=C177,0.01,DT177),"")</f>
        <v/>
      </c>
      <c r="DV177" s="39" t="str">
        <f>IF(Aanbod!D192&gt;"",RANK(DU177,$DU$2:$DU$201) + COUNTIF($DU$2:DU177,DU177) -1," ")</f>
        <v xml:space="preserve"> </v>
      </c>
      <c r="DW177" s="35" t="str">
        <f>IF(Aanbod!D192&gt;"",IF($DV$203&lt;0,IF(DV177&lt;=ABS($DV$203),0.01,0),IF(DV177&lt;=ABS($DV$203),-0.01,0))," ")</f>
        <v xml:space="preserve"> </v>
      </c>
      <c r="DX177" s="35"/>
      <c r="DY177" s="28" t="str">
        <f>IF(Aanbod!D192&gt;"",DT177+DW177," ")</f>
        <v xml:space="preserve"> </v>
      </c>
    </row>
    <row r="178" spans="1:129" x14ac:dyDescent="0.25">
      <c r="A178" s="26" t="str">
        <f>Aanbod!A193</f>
        <v/>
      </c>
      <c r="B178" s="27" t="str">
        <f>IF(Aanbod!D193&gt;"",IF(EXACT(Aanbod!F193, "Preferent"),Aanbod!E193*2,IF(EXACT(Aanbod!F193, "Concurrent"),Aanbod!E193,0))," ")</f>
        <v xml:space="preserve"> </v>
      </c>
      <c r="C178" s="28" t="str">
        <f>IF(Aanbod!E193&gt;0,Aanbod!E193," ")</f>
        <v xml:space="preserve"> </v>
      </c>
      <c r="D178" s="5"/>
      <c r="E178" s="5"/>
      <c r="F178" s="5" t="str">
        <f>IF(Aanbod!D193&gt;"",IF(EXACT(Aanbod!D193, "pA"),Berekening!B178,IF(EXACT(Aanbod!D193, "Gvg-A"),Berekening!B178,IF(EXACT(Aanbod!D193, "Gvg"),Berekening!B178,0)))," ")</f>
        <v xml:space="preserve"> </v>
      </c>
      <c r="G178" s="5" t="str">
        <f>IF(Aanbod!D193&gt;"",IF(EXACT(Aanbod!D193, "pA"),Aanbod!E193,IF(EXACT(Aanbod!D193, "Gvg-A"),Aanbod!E193,IF(EXACT(Aanbod!D193, "Gvg"),Aanbod!E193,0)))," ")</f>
        <v xml:space="preserve"> </v>
      </c>
      <c r="H178" s="5" t="str">
        <f>IF(Aanbod!D193&gt;"",IF($F$203&gt;0,$E$1/$F$203*F178,0)," ")</f>
        <v xml:space="preserve"> </v>
      </c>
      <c r="I178" s="29" t="str">
        <f>IF(Aanbod!D193&gt;"",IF(G178&gt;0,H178/G178," ")," ")</f>
        <v xml:space="preserve"> </v>
      </c>
      <c r="J178" s="5"/>
      <c r="K178" s="5"/>
      <c r="L178" s="5" t="str">
        <f>IF(Aanbod!D193&gt;"",IF(EXACT(Aanbod!D193, "pB"),Berekening!B178,IF(EXACT(Aanbod!D193, "Gvg-B"),Berekening!B178,IF(EXACT(Aanbod!D193, "Gvg"),Berekening!B178,0)))," ")</f>
        <v xml:space="preserve"> </v>
      </c>
      <c r="M178" s="5" t="str">
        <f>IF(Aanbod!D193&gt;"",IF(EXACT(Aanbod!D193, "pB"),Aanbod!E193,IF(EXACT(Aanbod!D193, "Gvg-B"),Aanbod!E193,IF(EXACT(Aanbod!D193, "Gvg"),Aanbod!E193,0)))," ")</f>
        <v xml:space="preserve"> </v>
      </c>
      <c r="N178" s="9" t="str">
        <f>IF(Aanbod!D193&gt;"",IF($L$203&gt;0,$K$1/$L$203*L178,0)," ")</f>
        <v xml:space="preserve"> </v>
      </c>
      <c r="O178" s="10" t="str">
        <f>IF(Aanbod!D193&gt;"",IF(M178&gt;0,N178/M178," ")," ")</f>
        <v xml:space="preserve"> </v>
      </c>
      <c r="P178" s="26"/>
      <c r="Q178" s="30"/>
      <c r="R178" s="31" t="str">
        <f>IF(Aanbod!D193&gt;"",IF(EXACT(Aanbod!D193, "pA"),Berekening!B178,IF(EXACT(Aanbod!D193, "Gvg"),Berekening!B178,IF(EXACT(Aanbod!D193, "Gvg-A"),Berekening!B178,IF(EXACT(Aanbod!D193, "Gvg-B"),Berekening!B178,0))))," ")</f>
        <v xml:space="preserve"> </v>
      </c>
      <c r="S178" s="31" t="str">
        <f>IF(Aanbod!D193&gt;"",IF(EXACT(Aanbod!D193, "pA"),Aanbod!E193,IF(EXACT(Aanbod!D193, "Gvg"),Aanbod!E193,IF(EXACT(Aanbod!D193, "Gvg-A"),Aanbod!E193,IF(EXACT(Aanbod!D193, "Gvg-B"),Aanbod!E193,0))))," ")</f>
        <v xml:space="preserve"> </v>
      </c>
      <c r="T178" s="31" t="str">
        <f>IF(Aanbod!D193&gt;"",IF($R$203&gt;0,$Q$1/$R$203*R178,0)," ")</f>
        <v xml:space="preserve"> </v>
      </c>
      <c r="U178" s="29" t="str">
        <f>IF(Aanbod!D193&gt;"",IF(S178&gt;0,T178/S178," ")," ")</f>
        <v xml:space="preserve"> </v>
      </c>
      <c r="W178" s="26"/>
      <c r="X178" s="30"/>
      <c r="Y178" s="31" t="str">
        <f>IF(Aanbod!D193&gt;"",IF(EXACT(Aanbod!D193, "pB"),Berekening!B178,IF(EXACT(Aanbod!D193, "Gvg"),Berekening!B178,IF(EXACT(Aanbod!D193, "Gvg-A"),Berekening!B178,IF(EXACT(Aanbod!D193, "Gvg-B"),Berekening!B178,0))))," ")</f>
        <v xml:space="preserve"> </v>
      </c>
      <c r="Z178" s="31" t="str">
        <f>IF(Aanbod!D193&gt;"",IF(EXACT(Aanbod!D193, "pB"),Aanbod!E193,IF(EXACT(Aanbod!D193, "Gvg"),Aanbod!E193,IF(EXACT(Aanbod!D193, "Gvg-A"),Aanbod!E193,IF(EXACT(Aanbod!D193, "Gvg-B"),Aanbod!E193,0))))," ")</f>
        <v xml:space="preserve"> </v>
      </c>
      <c r="AA178" s="31" t="str">
        <f>IF(Aanbod!D193&gt;"",IF($Y$203&gt;0,$X$1/$Y$203*Y178,0)," ")</f>
        <v xml:space="preserve"> </v>
      </c>
      <c r="AB178" s="29" t="str">
        <f>IF(Aanbod!D193&gt;"",IF(Z178&gt;0,AA178/Z178," ")," ")</f>
        <v xml:space="preserve"> </v>
      </c>
      <c r="AC178" s="32"/>
      <c r="AD178" s="26" t="str">
        <f>IF(Aanbod!D193&gt;"",ROW(AE178)-1," ")</f>
        <v xml:space="preserve"> </v>
      </c>
      <c r="AE178" t="str">
        <f>IF(Aanbod!D193&gt;"",Aanbod!D193," ")</f>
        <v xml:space="preserve"> </v>
      </c>
      <c r="AF178" s="9" t="str">
        <f>IF(Aanbod!D193&gt;"",Aanbod!E193," ")</f>
        <v xml:space="preserve"> </v>
      </c>
      <c r="AG178" t="str">
        <f>IF(Aanbod!D193&gt;"",Aanbod!F193," ")</f>
        <v xml:space="preserve"> </v>
      </c>
      <c r="AH178" s="33" t="str">
        <f>IF(Aanbod!D193&gt;"",Berekening!B178," ")</f>
        <v xml:space="preserve"> </v>
      </c>
      <c r="AI178" s="34" t="str">
        <f>IF(Aanbod!D193&gt;"",Berekening!H178+Berekening!N178+Berekening!T178+Berekening!AA178," ")</f>
        <v xml:space="preserve"> </v>
      </c>
      <c r="AJ178" s="35" t="str">
        <f>IF(Aanbod!D193&gt;"",IF((AI178-AF178)&gt;0,0,(AI178-AF178))," ")</f>
        <v xml:space="preserve"> </v>
      </c>
      <c r="AK178" s="35" t="str">
        <f>IF(Aanbod!D193&gt;"",IF((AI178-AF178)&gt;0,(AI178-AF178),0)," ")</f>
        <v xml:space="preserve"> </v>
      </c>
      <c r="AL178" s="35" t="str">
        <f>IF(Aanbod!D193&gt;"",IF(AK178&gt;0,Berekening!H178/AI178*AK178,0)," ")</f>
        <v xml:space="preserve"> </v>
      </c>
      <c r="AM178" s="35" t="str">
        <f>IF(Aanbod!D193&gt;"",IF(AK178&gt;0,Berekening!N178/AI178*AK178,0)," ")</f>
        <v xml:space="preserve"> </v>
      </c>
      <c r="AN178" s="35" t="str">
        <f>IF(Aanbod!D193&gt;"",IF(AK178&gt;0,Berekening!T178/AI178*AK178,0)," ")</f>
        <v xml:space="preserve"> </v>
      </c>
      <c r="AO178" s="33" t="str">
        <f>IF(Aanbod!D193&gt;"",IF(AK178&gt;0,Berekening!AA178/AI178*AK178,0)," ")</f>
        <v xml:space="preserve"> </v>
      </c>
      <c r="AX178" s="36"/>
      <c r="AY178" s="5"/>
      <c r="AZ178" s="5" t="str">
        <f>IF(Aanbod!D193&gt;"",IF(EXACT(AK178,0),IF(EXACT(Aanbod!D193, "pA"),Berekening!B178,IF(EXACT(Aanbod!D193, "Gvg-A"),Berekening!B178,IF(EXACT(Aanbod!D193, "Gvg"),Berekening!B178,0))),0)," ")</f>
        <v xml:space="preserve"> </v>
      </c>
      <c r="BA178" s="5" t="str">
        <f>IF(Aanbod!D193&gt;"",IF(EXACT(AK178,0),IF(EXACT(Aanbod!D193, "pA"),Aanbod!E193,IF(EXACT(Aanbod!D193, "Gvg-A"),Aanbod!E193,IF(EXACT(Aanbod!D193, "Gvg"),Aanbod!E193,0))),0)," ")</f>
        <v xml:space="preserve"> </v>
      </c>
      <c r="BB178" s="5" t="str">
        <f>IF(Aanbod!D193&gt;"",IF($AZ$203&gt;0,$AY$1/$AZ$203*AZ178,0)," ")</f>
        <v xml:space="preserve"> </v>
      </c>
      <c r="BC178" s="29" t="str">
        <f>IF(Aanbod!D193&gt;"",IF(BA178&gt;0,BB178/BA178," ")," ")</f>
        <v xml:space="preserve"> </v>
      </c>
      <c r="BD178" s="5"/>
      <c r="BE178" s="5"/>
      <c r="BF178" s="5" t="str">
        <f>IF(Aanbod!D193&gt;"",IF(EXACT(AK178,0),IF(EXACT(Aanbod!D193, "pB"),Berekening!B178,IF(EXACT(Aanbod!D193, "Gvg-B"),Berekening!B178,IF(EXACT(Aanbod!D193, "Gvg"),Berekening!B178,0))),0)," ")</f>
        <v xml:space="preserve"> </v>
      </c>
      <c r="BG178" s="5" t="str">
        <f>IF(Aanbod!D193&gt;"",IF(EXACT(AK178,0),IF(EXACT(Aanbod!D193, "pB"),Aanbod!E193,IF(EXACT(Aanbod!D193, "Gvg-B"),Aanbod!E193,IF(EXACT(Aanbod!D193, "Gvg"),Aanbod!E193,0))),0)," ")</f>
        <v xml:space="preserve"> </v>
      </c>
      <c r="BH178" s="9" t="str">
        <f>IF(Aanbod!D193&gt;"",IF($BF$203&gt;0,$BE$1/$BF$203*BF178,0)," ")</f>
        <v xml:space="preserve"> </v>
      </c>
      <c r="BI178" s="10" t="str">
        <f>IF(Aanbod!D193&gt;"",IF(BG178&gt;0,BH178/BG178," ")," ")</f>
        <v xml:space="preserve"> </v>
      </c>
      <c r="BJ178" s="26"/>
      <c r="BK178" s="30"/>
      <c r="BL178" s="31" t="str">
        <f>IF(Aanbod!D193&gt;"",IF(EXACT(AK178,0),IF(EXACT(Aanbod!D193, "pA"),Berekening!B178,IF(EXACT(Aanbod!D193, "Gvg"),Berekening!B178,IF(EXACT(Aanbod!D193, "Gvg-A"),Berekening!B178,IF(EXACT(Aanbod!D193, "Gvg-B"),Berekening!B178,0)))),0)," ")</f>
        <v xml:space="preserve"> </v>
      </c>
      <c r="BM178" s="31" t="str">
        <f>IF(Aanbod!D193&gt;"",IF(EXACT(AK178,0),IF(EXACT(Aanbod!D193, "pA"),Aanbod!E193,IF(EXACT(Aanbod!D193, "Gvg"),Aanbod!E193,IF(EXACT(Aanbod!D193, "Gvg-A"),Aanbod!E193,IF(EXACT(Aanbod!D193, "Gvg-B"),Aanbod!E193,0)))),0)," ")</f>
        <v xml:space="preserve"> </v>
      </c>
      <c r="BN178" s="31" t="str">
        <f>IF(Aanbod!D193&gt;"",IF($BL$203&gt;0,$BK$1/$BL$203*BL178,0)," ")</f>
        <v xml:space="preserve"> </v>
      </c>
      <c r="BO178" s="29" t="str">
        <f>IF(Aanbod!D193&gt;"",IF(BM178&gt;0,BN178/BM178," ")," ")</f>
        <v xml:space="preserve"> </v>
      </c>
      <c r="BQ178" s="26"/>
      <c r="BR178" s="30"/>
      <c r="BS178" s="31" t="str">
        <f>IF(Aanbod!D193&gt;"",IF(EXACT(AK178,0),IF(EXACT(Aanbod!D193, "pB"),Berekening!B178,IF(EXACT(Aanbod!D193, "Gvg"),Berekening!B178,IF(EXACT(Aanbod!D193, "Gvg-A"),Berekening!B178,IF(EXACT(Aanbod!D193, "Gvg-B"),Berekening!B178,0)))),0)," ")</f>
        <v xml:space="preserve"> </v>
      </c>
      <c r="BT178" s="31" t="str">
        <f>IF(Aanbod!D193&gt;"",IF(EXACT(AK178,0),IF(EXACT(Aanbod!D193, "pB"),Aanbod!E193,IF(EXACT(Aanbod!D193, "Gvg"),Aanbod!E193,IF(EXACT(Aanbod!D193, "Gvg-A"),Aanbod!E193,IF(EXACT(Aanbod!D193, "Gvg-B"),Aanbod!E193,0)))),0)," ")</f>
        <v xml:space="preserve"> </v>
      </c>
      <c r="BU178" s="31" t="str">
        <f>IF(Aanbod!D193&gt;"",IF($BS$203&gt;0,$BR$1/$BS$203*BS178,0)," ")</f>
        <v xml:space="preserve"> </v>
      </c>
      <c r="BV178" s="29" t="str">
        <f>IF(Aanbod!D193&gt;"",IF(BT178&gt;0,BU178/BT178," ")," ")</f>
        <v xml:space="preserve"> </v>
      </c>
      <c r="BX178" s="34" t="str">
        <f>IF(Aanbod!D193&gt;"",AI178-AK178+BB178+BH178+BN178+BU178," ")</f>
        <v xml:space="preserve"> </v>
      </c>
      <c r="BY178" s="35" t="str">
        <f>IF(Aanbod!D193&gt;"",IF((BX178-AF178)&gt;0,0,(BX178-AF178))," ")</f>
        <v xml:space="preserve"> </v>
      </c>
      <c r="BZ178" s="35" t="str">
        <f>IF(Aanbod!D193&gt;"",IF((BX178-AF178)&gt;0,(BX178-AF178),0)," ")</f>
        <v xml:space="preserve"> </v>
      </c>
      <c r="CA178" s="35" t="str">
        <f>IF(Aanbod!D193&gt;"",IF(BZ178&gt;0,(Berekening!H178+BB178)/BX178*BZ178,0)," ")</f>
        <v xml:space="preserve"> </v>
      </c>
      <c r="CB178" s="35" t="str">
        <f>IF(Aanbod!D193&gt;"",IF(BZ178&gt;0,(Berekening!N178+BH178)/BX178*BZ178,0)," ")</f>
        <v xml:space="preserve"> </v>
      </c>
      <c r="CC178" s="35" t="str">
        <f>IF(Aanbod!D193&gt;"",IF(BZ178&gt;0,(Berekening!T178+BN178)/BX178*BZ178,0)," ")</f>
        <v xml:space="preserve"> </v>
      </c>
      <c r="CD178" s="33" t="str">
        <f>IF(Aanbod!D193&gt;"",IF(BZ178&gt;0,Berekening!AA178/BX178*BZ178,0)," ")</f>
        <v xml:space="preserve"> </v>
      </c>
      <c r="CE178" s="35"/>
      <c r="CM178" s="36"/>
      <c r="CN178" s="5"/>
      <c r="CO178" s="5" t="str">
        <f>IF(Aanbod!D193&gt;"",IF(EXACT(BZ178,0),IF(EXACT(AK178,0),IF(EXACT(AE178, "pA"),AH178,IF(EXACT(AE178, "Gvg-A"),AH178,IF(EXACT(AE178, "Gvg"),AH178,0))),0),0)," ")</f>
        <v xml:space="preserve"> </v>
      </c>
      <c r="CP178" s="5" t="str">
        <f>IF(Aanbod!D193&gt;"",IF(EXACT(BZ178,0),IF(EXACT(AK178,0),IF(EXACT(AE178, "pA"),AF178,IF(EXACT(AE178, "Gvg-A"),AF178,IF(EXACT(AE178, "Gvg"),AF178,0))),0),0)," ")</f>
        <v xml:space="preserve"> </v>
      </c>
      <c r="CQ178" s="5" t="str">
        <f>IF(Aanbod!D193&gt;"",IF($CO$203&gt;0,$CN$1/$CO$203*CO178,0)," ")</f>
        <v xml:space="preserve"> </v>
      </c>
      <c r="CR178" s="29" t="str">
        <f>IF(Aanbod!D193&gt;"",IF(CP178&gt;0,CQ178/CP178," ")," ")</f>
        <v xml:space="preserve"> </v>
      </c>
      <c r="CS178" s="5"/>
      <c r="CT178" s="5"/>
      <c r="CU178" s="5" t="str">
        <f>IF(Aanbod!D193&gt;"",IF(EXACT(BZ178,0),IF(EXACT(AK178,0),IF(EXACT(AE178, "pB"),AH178,IF(EXACT(AE178, "Gvg-B"),AH178,IF(EXACT(AE178, "Gvg"),AH178,0))),0),0)," ")</f>
        <v xml:space="preserve"> </v>
      </c>
      <c r="CV178" s="5" t="str">
        <f>IF(Aanbod!D193&gt;"",IF(EXACT(BZ178,0),IF(EXACT(AK178,0),IF(EXACT(AE178, "pB"),AF178,IF(EXACT(AE178, "Gvg-B"),AF178,IF(EXACT(AE178, "Gvg"),AF178,0))),0),0)," ")</f>
        <v xml:space="preserve"> </v>
      </c>
      <c r="CW178" s="9" t="str">
        <f>IF(Aanbod!D193&gt;"",IF($CU$203&gt;0,$CT$1/$CU$203*CU178,0)," ")</f>
        <v xml:space="preserve"> </v>
      </c>
      <c r="CX178" s="10" t="str">
        <f>IF(Aanbod!D193&gt;"",IF(CV178&gt;0,CW178/CV178," ")," ")</f>
        <v xml:space="preserve"> </v>
      </c>
      <c r="CY178" s="26"/>
      <c r="CZ178" s="30"/>
      <c r="DA178" s="31" t="str">
        <f>IF(Aanbod!D193&gt;"",IF(EXACT(BZ178,0),IF(EXACT(AK178,0),IF(EXACT(AE178, "pA"),AH178,IF(EXACT(AE178, "Gvg"),AH178,IF(EXACT(AE178, "Gvg-A"),AH178,IF(EXACT(AE178, "Gvg-B"),AH178,0)))),0),0)," ")</f>
        <v xml:space="preserve"> </v>
      </c>
      <c r="DB178" s="31" t="str">
        <f>IF(Aanbod!D193&gt;"",IF(EXACT(BZ178,0),IF(EXACT(AK178,0),IF(EXACT(AE178, "pA"),AF178,IF(EXACT(AE178, "Gvg"),AF178,IF(EXACT(AE178, "Gvg-A"),AF178,IF(EXACT(AE178, "Gvg-B"),AF178,0)))),0),0)," ")</f>
        <v xml:space="preserve"> </v>
      </c>
      <c r="DC178" s="31" t="str">
        <f>IF(Aanbod!D193&gt;"",IF($DA$203&gt;0,$CZ$1/$DA$203*DA178,0)," ")</f>
        <v xml:space="preserve"> </v>
      </c>
      <c r="DD178" s="29" t="str">
        <f>IF(Aanbod!D193&gt;"",IF(DB178&gt;0,DC178/DB178," ")," ")</f>
        <v xml:space="preserve"> </v>
      </c>
      <c r="DF178" s="26"/>
      <c r="DG178" s="30"/>
      <c r="DH178" s="31" t="str">
        <f>IF(Aanbod!D193&gt;"",IF(EXACT(BZ178,0),IF(EXACT(AK178,0),IF(EXACT(AE178, "pB"),AH178,IF(EXACT(AE178, "Gvg"),AH178,IF(EXACT(AE178, "Gvg-A"),AH178,IF(EXACT(AE178, "Gvg-B"),AH178,0)))),0),0)," ")</f>
        <v xml:space="preserve"> </v>
      </c>
      <c r="DI178" s="31" t="str">
        <f>IF(Aanbod!D193&gt;"",IF(EXACT(BZ178,0),IF(EXACT(AK178,0),IF(EXACT(AE178, "pB"),AF178,IF(EXACT(AE178, "Gvg"),AF178,IF(EXACT(AE178, "Gvg-A"),AF178,IF(EXACT(AE178, "Gvg-B"),AF178,0)))),0),0)," ")</f>
        <v xml:space="preserve"> </v>
      </c>
      <c r="DJ178" s="31" t="str">
        <f>IF(Aanbod!D193&gt;"",IF($DH$203&gt;0,$DG$1/$DH$203*DH178,0)," ")</f>
        <v xml:space="preserve"> </v>
      </c>
      <c r="DK178" s="29" t="str">
        <f>IF(Aanbod!D193&gt;"",IF(DI178&gt;0,DJ178/DI178," ")," ")</f>
        <v xml:space="preserve"> </v>
      </c>
      <c r="DM178" s="37" t="str">
        <f>IF(Aanbod!D193&gt;"",BX178-BZ178+CQ178+CW178+DC178+DJ178," ")</f>
        <v xml:space="preserve"> </v>
      </c>
      <c r="DN178" s="35" t="str">
        <f>IF(Aanbod!D193&gt;"",IF((DM178-AF178)&gt;0,(DM178-AF178),0)," ")</f>
        <v xml:space="preserve"> </v>
      </c>
      <c r="DO178" s="35" t="str">
        <f>IF(Aanbod!D193&gt;"",IF(DN178&gt;0,(Berekening!H178+BB178+CQ178)/DM178*DN178,0)," ")</f>
        <v xml:space="preserve"> </v>
      </c>
      <c r="DP178" s="35" t="str">
        <f>IF(Aanbod!D193&gt;"",IF(DN178&gt;0,(Berekening!N178+BH178+CW178)/DM178*DN178,0)," ")</f>
        <v xml:space="preserve"> </v>
      </c>
      <c r="DQ178" s="35" t="str">
        <f>IF(Aanbod!D193&gt;"",IF(DN178&gt;0,(Berekening!T178+BN178+DC178)/DM178*DN178,0)," ")</f>
        <v xml:space="preserve"> </v>
      </c>
      <c r="DR178" s="33" t="str">
        <f>IF(Aanbod!D193&gt;"",IF(DN178&gt;0,(Berekening!AA178+BU178+DJ178)/DM178*DN178,0)," ")</f>
        <v xml:space="preserve"> </v>
      </c>
      <c r="DS178" s="35"/>
      <c r="DT178" s="38" t="str">
        <f>IF(Aanbod!D193&gt;"",ROUND((DM178-DN178),2)," ")</f>
        <v xml:space="preserve"> </v>
      </c>
      <c r="DU178" s="38" t="str">
        <f>IF(Aanbod!D193&gt;"",IF(DT178=C178,0.01,DT178),"")</f>
        <v/>
      </c>
      <c r="DV178" s="39" t="str">
        <f>IF(Aanbod!D193&gt;"",RANK(DU178,$DU$2:$DU$201) + COUNTIF($DU$2:DU178,DU178) -1," ")</f>
        <v xml:space="preserve"> </v>
      </c>
      <c r="DW178" s="35" t="str">
        <f>IF(Aanbod!D193&gt;"",IF($DV$203&lt;0,IF(DV178&lt;=ABS($DV$203),0.01,0),IF(DV178&lt;=ABS($DV$203),-0.01,0))," ")</f>
        <v xml:space="preserve"> </v>
      </c>
      <c r="DX178" s="35"/>
      <c r="DY178" s="28" t="str">
        <f>IF(Aanbod!D193&gt;"",DT178+DW178," ")</f>
        <v xml:space="preserve"> </v>
      </c>
    </row>
    <row r="179" spans="1:129" x14ac:dyDescent="0.25">
      <c r="A179" s="26" t="str">
        <f>Aanbod!A194</f>
        <v/>
      </c>
      <c r="B179" s="27" t="str">
        <f>IF(Aanbod!D194&gt;"",IF(EXACT(Aanbod!F194, "Preferent"),Aanbod!E194*2,IF(EXACT(Aanbod!F194, "Concurrent"),Aanbod!E194,0))," ")</f>
        <v xml:space="preserve"> </v>
      </c>
      <c r="C179" s="28" t="str">
        <f>IF(Aanbod!E194&gt;0,Aanbod!E194," ")</f>
        <v xml:space="preserve"> </v>
      </c>
      <c r="D179" s="5"/>
      <c r="E179" s="5"/>
      <c r="F179" s="5" t="str">
        <f>IF(Aanbod!D194&gt;"",IF(EXACT(Aanbod!D194, "pA"),Berekening!B179,IF(EXACT(Aanbod!D194, "Gvg-A"),Berekening!B179,IF(EXACT(Aanbod!D194, "Gvg"),Berekening!B179,0)))," ")</f>
        <v xml:space="preserve"> </v>
      </c>
      <c r="G179" s="5" t="str">
        <f>IF(Aanbod!D194&gt;"",IF(EXACT(Aanbod!D194, "pA"),Aanbod!E194,IF(EXACT(Aanbod!D194, "Gvg-A"),Aanbod!E194,IF(EXACT(Aanbod!D194, "Gvg"),Aanbod!E194,0)))," ")</f>
        <v xml:space="preserve"> </v>
      </c>
      <c r="H179" s="5" t="str">
        <f>IF(Aanbod!D194&gt;"",IF($F$203&gt;0,$E$1/$F$203*F179,0)," ")</f>
        <v xml:space="preserve"> </v>
      </c>
      <c r="I179" s="29" t="str">
        <f>IF(Aanbod!D194&gt;"",IF(G179&gt;0,H179/G179," ")," ")</f>
        <v xml:space="preserve"> </v>
      </c>
      <c r="J179" s="5"/>
      <c r="K179" s="5"/>
      <c r="L179" s="5" t="str">
        <f>IF(Aanbod!D194&gt;"",IF(EXACT(Aanbod!D194, "pB"),Berekening!B179,IF(EXACT(Aanbod!D194, "Gvg-B"),Berekening!B179,IF(EXACT(Aanbod!D194, "Gvg"),Berekening!B179,0)))," ")</f>
        <v xml:space="preserve"> </v>
      </c>
      <c r="M179" s="5" t="str">
        <f>IF(Aanbod!D194&gt;"",IF(EXACT(Aanbod!D194, "pB"),Aanbod!E194,IF(EXACT(Aanbod!D194, "Gvg-B"),Aanbod!E194,IF(EXACT(Aanbod!D194, "Gvg"),Aanbod!E194,0)))," ")</f>
        <v xml:space="preserve"> </v>
      </c>
      <c r="N179" s="9" t="str">
        <f>IF(Aanbod!D194&gt;"",IF($L$203&gt;0,$K$1/$L$203*L179,0)," ")</f>
        <v xml:space="preserve"> </v>
      </c>
      <c r="O179" s="10" t="str">
        <f>IF(Aanbod!D194&gt;"",IF(M179&gt;0,N179/M179," ")," ")</f>
        <v xml:space="preserve"> </v>
      </c>
      <c r="P179" s="26"/>
      <c r="Q179" s="30"/>
      <c r="R179" s="31" t="str">
        <f>IF(Aanbod!D194&gt;"",IF(EXACT(Aanbod!D194, "pA"),Berekening!B179,IF(EXACT(Aanbod!D194, "Gvg"),Berekening!B179,IF(EXACT(Aanbod!D194, "Gvg-A"),Berekening!B179,IF(EXACT(Aanbod!D194, "Gvg-B"),Berekening!B179,0))))," ")</f>
        <v xml:space="preserve"> </v>
      </c>
      <c r="S179" s="31" t="str">
        <f>IF(Aanbod!D194&gt;"",IF(EXACT(Aanbod!D194, "pA"),Aanbod!E194,IF(EXACT(Aanbod!D194, "Gvg"),Aanbod!E194,IF(EXACT(Aanbod!D194, "Gvg-A"),Aanbod!E194,IF(EXACT(Aanbod!D194, "Gvg-B"),Aanbod!E194,0))))," ")</f>
        <v xml:space="preserve"> </v>
      </c>
      <c r="T179" s="31" t="str">
        <f>IF(Aanbod!D194&gt;"",IF($R$203&gt;0,$Q$1/$R$203*R179,0)," ")</f>
        <v xml:space="preserve"> </v>
      </c>
      <c r="U179" s="29" t="str">
        <f>IF(Aanbod!D194&gt;"",IF(S179&gt;0,T179/S179," ")," ")</f>
        <v xml:space="preserve"> </v>
      </c>
      <c r="W179" s="26"/>
      <c r="X179" s="30"/>
      <c r="Y179" s="31" t="str">
        <f>IF(Aanbod!D194&gt;"",IF(EXACT(Aanbod!D194, "pB"),Berekening!B179,IF(EXACT(Aanbod!D194, "Gvg"),Berekening!B179,IF(EXACT(Aanbod!D194, "Gvg-A"),Berekening!B179,IF(EXACT(Aanbod!D194, "Gvg-B"),Berekening!B179,0))))," ")</f>
        <v xml:space="preserve"> </v>
      </c>
      <c r="Z179" s="31" t="str">
        <f>IF(Aanbod!D194&gt;"",IF(EXACT(Aanbod!D194, "pB"),Aanbod!E194,IF(EXACT(Aanbod!D194, "Gvg"),Aanbod!E194,IF(EXACT(Aanbod!D194, "Gvg-A"),Aanbod!E194,IF(EXACT(Aanbod!D194, "Gvg-B"),Aanbod!E194,0))))," ")</f>
        <v xml:space="preserve"> </v>
      </c>
      <c r="AA179" s="31" t="str">
        <f>IF(Aanbod!D194&gt;"",IF($Y$203&gt;0,$X$1/$Y$203*Y179,0)," ")</f>
        <v xml:space="preserve"> </v>
      </c>
      <c r="AB179" s="29" t="str">
        <f>IF(Aanbod!D194&gt;"",IF(Z179&gt;0,AA179/Z179," ")," ")</f>
        <v xml:space="preserve"> </v>
      </c>
      <c r="AC179" s="32"/>
      <c r="AD179" s="26" t="str">
        <f>IF(Aanbod!D194&gt;"",ROW(AE179)-1," ")</f>
        <v xml:space="preserve"> </v>
      </c>
      <c r="AE179" t="str">
        <f>IF(Aanbod!D194&gt;"",Aanbod!D194," ")</f>
        <v xml:space="preserve"> </v>
      </c>
      <c r="AF179" s="9" t="str">
        <f>IF(Aanbod!D194&gt;"",Aanbod!E194," ")</f>
        <v xml:space="preserve"> </v>
      </c>
      <c r="AG179" t="str">
        <f>IF(Aanbod!D194&gt;"",Aanbod!F194," ")</f>
        <v xml:space="preserve"> </v>
      </c>
      <c r="AH179" s="33" t="str">
        <f>IF(Aanbod!D194&gt;"",Berekening!B179," ")</f>
        <v xml:space="preserve"> </v>
      </c>
      <c r="AI179" s="34" t="str">
        <f>IF(Aanbod!D194&gt;"",Berekening!H179+Berekening!N179+Berekening!T179+Berekening!AA179," ")</f>
        <v xml:space="preserve"> </v>
      </c>
      <c r="AJ179" s="35" t="str">
        <f>IF(Aanbod!D194&gt;"",IF((AI179-AF179)&gt;0,0,(AI179-AF179))," ")</f>
        <v xml:space="preserve"> </v>
      </c>
      <c r="AK179" s="35" t="str">
        <f>IF(Aanbod!D194&gt;"",IF((AI179-AF179)&gt;0,(AI179-AF179),0)," ")</f>
        <v xml:space="preserve"> </v>
      </c>
      <c r="AL179" s="35" t="str">
        <f>IF(Aanbod!D194&gt;"",IF(AK179&gt;0,Berekening!H179/AI179*AK179,0)," ")</f>
        <v xml:space="preserve"> </v>
      </c>
      <c r="AM179" s="35" t="str">
        <f>IF(Aanbod!D194&gt;"",IF(AK179&gt;0,Berekening!N179/AI179*AK179,0)," ")</f>
        <v xml:space="preserve"> </v>
      </c>
      <c r="AN179" s="35" t="str">
        <f>IF(Aanbod!D194&gt;"",IF(AK179&gt;0,Berekening!T179/AI179*AK179,0)," ")</f>
        <v xml:space="preserve"> </v>
      </c>
      <c r="AO179" s="33" t="str">
        <f>IF(Aanbod!D194&gt;"",IF(AK179&gt;0,Berekening!AA179/AI179*AK179,0)," ")</f>
        <v xml:space="preserve"> </v>
      </c>
      <c r="AX179" s="36"/>
      <c r="AY179" s="5"/>
      <c r="AZ179" s="5" t="str">
        <f>IF(Aanbod!D194&gt;"",IF(EXACT(AK179,0),IF(EXACT(Aanbod!D194, "pA"),Berekening!B179,IF(EXACT(Aanbod!D194, "Gvg-A"),Berekening!B179,IF(EXACT(Aanbod!D194, "Gvg"),Berekening!B179,0))),0)," ")</f>
        <v xml:space="preserve"> </v>
      </c>
      <c r="BA179" s="5" t="str">
        <f>IF(Aanbod!D194&gt;"",IF(EXACT(AK179,0),IF(EXACT(Aanbod!D194, "pA"),Aanbod!E194,IF(EXACT(Aanbod!D194, "Gvg-A"),Aanbod!E194,IF(EXACT(Aanbod!D194, "Gvg"),Aanbod!E194,0))),0)," ")</f>
        <v xml:space="preserve"> </v>
      </c>
      <c r="BB179" s="5" t="str">
        <f>IF(Aanbod!D194&gt;"",IF($AZ$203&gt;0,$AY$1/$AZ$203*AZ179,0)," ")</f>
        <v xml:space="preserve"> </v>
      </c>
      <c r="BC179" s="29" t="str">
        <f>IF(Aanbod!D194&gt;"",IF(BA179&gt;0,BB179/BA179," ")," ")</f>
        <v xml:space="preserve"> </v>
      </c>
      <c r="BD179" s="5"/>
      <c r="BE179" s="5"/>
      <c r="BF179" s="5" t="str">
        <f>IF(Aanbod!D194&gt;"",IF(EXACT(AK179,0),IF(EXACT(Aanbod!D194, "pB"),Berekening!B179,IF(EXACT(Aanbod!D194, "Gvg-B"),Berekening!B179,IF(EXACT(Aanbod!D194, "Gvg"),Berekening!B179,0))),0)," ")</f>
        <v xml:space="preserve"> </v>
      </c>
      <c r="BG179" s="5" t="str">
        <f>IF(Aanbod!D194&gt;"",IF(EXACT(AK179,0),IF(EXACT(Aanbod!D194, "pB"),Aanbod!E194,IF(EXACT(Aanbod!D194, "Gvg-B"),Aanbod!E194,IF(EXACT(Aanbod!D194, "Gvg"),Aanbod!E194,0))),0)," ")</f>
        <v xml:space="preserve"> </v>
      </c>
      <c r="BH179" s="9" t="str">
        <f>IF(Aanbod!D194&gt;"",IF($BF$203&gt;0,$BE$1/$BF$203*BF179,0)," ")</f>
        <v xml:space="preserve"> </v>
      </c>
      <c r="BI179" s="10" t="str">
        <f>IF(Aanbod!D194&gt;"",IF(BG179&gt;0,BH179/BG179," ")," ")</f>
        <v xml:space="preserve"> </v>
      </c>
      <c r="BJ179" s="26"/>
      <c r="BK179" s="30"/>
      <c r="BL179" s="31" t="str">
        <f>IF(Aanbod!D194&gt;"",IF(EXACT(AK179,0),IF(EXACT(Aanbod!D194, "pA"),Berekening!B179,IF(EXACT(Aanbod!D194, "Gvg"),Berekening!B179,IF(EXACT(Aanbod!D194, "Gvg-A"),Berekening!B179,IF(EXACT(Aanbod!D194, "Gvg-B"),Berekening!B179,0)))),0)," ")</f>
        <v xml:space="preserve"> </v>
      </c>
      <c r="BM179" s="31" t="str">
        <f>IF(Aanbod!D194&gt;"",IF(EXACT(AK179,0),IF(EXACT(Aanbod!D194, "pA"),Aanbod!E194,IF(EXACT(Aanbod!D194, "Gvg"),Aanbod!E194,IF(EXACT(Aanbod!D194, "Gvg-A"),Aanbod!E194,IF(EXACT(Aanbod!D194, "Gvg-B"),Aanbod!E194,0)))),0)," ")</f>
        <v xml:space="preserve"> </v>
      </c>
      <c r="BN179" s="31" t="str">
        <f>IF(Aanbod!D194&gt;"",IF($BL$203&gt;0,$BK$1/$BL$203*BL179,0)," ")</f>
        <v xml:space="preserve"> </v>
      </c>
      <c r="BO179" s="29" t="str">
        <f>IF(Aanbod!D194&gt;"",IF(BM179&gt;0,BN179/BM179," ")," ")</f>
        <v xml:space="preserve"> </v>
      </c>
      <c r="BQ179" s="26"/>
      <c r="BR179" s="30"/>
      <c r="BS179" s="31" t="str">
        <f>IF(Aanbod!D194&gt;"",IF(EXACT(AK179,0),IF(EXACT(Aanbod!D194, "pB"),Berekening!B179,IF(EXACT(Aanbod!D194, "Gvg"),Berekening!B179,IF(EXACT(Aanbod!D194, "Gvg-A"),Berekening!B179,IF(EXACT(Aanbod!D194, "Gvg-B"),Berekening!B179,0)))),0)," ")</f>
        <v xml:space="preserve"> </v>
      </c>
      <c r="BT179" s="31" t="str">
        <f>IF(Aanbod!D194&gt;"",IF(EXACT(AK179,0),IF(EXACT(Aanbod!D194, "pB"),Aanbod!E194,IF(EXACT(Aanbod!D194, "Gvg"),Aanbod!E194,IF(EXACT(Aanbod!D194, "Gvg-A"),Aanbod!E194,IF(EXACT(Aanbod!D194, "Gvg-B"),Aanbod!E194,0)))),0)," ")</f>
        <v xml:space="preserve"> </v>
      </c>
      <c r="BU179" s="31" t="str">
        <f>IF(Aanbod!D194&gt;"",IF($BS$203&gt;0,$BR$1/$BS$203*BS179,0)," ")</f>
        <v xml:space="preserve"> </v>
      </c>
      <c r="BV179" s="29" t="str">
        <f>IF(Aanbod!D194&gt;"",IF(BT179&gt;0,BU179/BT179," ")," ")</f>
        <v xml:space="preserve"> </v>
      </c>
      <c r="BX179" s="34" t="str">
        <f>IF(Aanbod!D194&gt;"",AI179-AK179+BB179+BH179+BN179+BU179," ")</f>
        <v xml:space="preserve"> </v>
      </c>
      <c r="BY179" s="35" t="str">
        <f>IF(Aanbod!D194&gt;"",IF((BX179-AF179)&gt;0,0,(BX179-AF179))," ")</f>
        <v xml:space="preserve"> </v>
      </c>
      <c r="BZ179" s="35" t="str">
        <f>IF(Aanbod!D194&gt;"",IF((BX179-AF179)&gt;0,(BX179-AF179),0)," ")</f>
        <v xml:space="preserve"> </v>
      </c>
      <c r="CA179" s="35" t="str">
        <f>IF(Aanbod!D194&gt;"",IF(BZ179&gt;0,(Berekening!H179+BB179)/BX179*BZ179,0)," ")</f>
        <v xml:space="preserve"> </v>
      </c>
      <c r="CB179" s="35" t="str">
        <f>IF(Aanbod!D194&gt;"",IF(BZ179&gt;0,(Berekening!N179+BH179)/BX179*BZ179,0)," ")</f>
        <v xml:space="preserve"> </v>
      </c>
      <c r="CC179" s="35" t="str">
        <f>IF(Aanbod!D194&gt;"",IF(BZ179&gt;0,(Berekening!T179+BN179)/BX179*BZ179,0)," ")</f>
        <v xml:space="preserve"> </v>
      </c>
      <c r="CD179" s="33" t="str">
        <f>IF(Aanbod!D194&gt;"",IF(BZ179&gt;0,Berekening!AA179/BX179*BZ179,0)," ")</f>
        <v xml:space="preserve"> </v>
      </c>
      <c r="CE179" s="35"/>
      <c r="CM179" s="36"/>
      <c r="CN179" s="5"/>
      <c r="CO179" s="5" t="str">
        <f>IF(Aanbod!D194&gt;"",IF(EXACT(BZ179,0),IF(EXACT(AK179,0),IF(EXACT(AE179, "pA"),AH179,IF(EXACT(AE179, "Gvg-A"),AH179,IF(EXACT(AE179, "Gvg"),AH179,0))),0),0)," ")</f>
        <v xml:space="preserve"> </v>
      </c>
      <c r="CP179" s="5" t="str">
        <f>IF(Aanbod!D194&gt;"",IF(EXACT(BZ179,0),IF(EXACT(AK179,0),IF(EXACT(AE179, "pA"),AF179,IF(EXACT(AE179, "Gvg-A"),AF179,IF(EXACT(AE179, "Gvg"),AF179,0))),0),0)," ")</f>
        <v xml:space="preserve"> </v>
      </c>
      <c r="CQ179" s="5" t="str">
        <f>IF(Aanbod!D194&gt;"",IF($CO$203&gt;0,$CN$1/$CO$203*CO179,0)," ")</f>
        <v xml:space="preserve"> </v>
      </c>
      <c r="CR179" s="29" t="str">
        <f>IF(Aanbod!D194&gt;"",IF(CP179&gt;0,CQ179/CP179," ")," ")</f>
        <v xml:space="preserve"> </v>
      </c>
      <c r="CS179" s="5"/>
      <c r="CT179" s="5"/>
      <c r="CU179" s="5" t="str">
        <f>IF(Aanbod!D194&gt;"",IF(EXACT(BZ179,0),IF(EXACT(AK179,0),IF(EXACT(AE179, "pB"),AH179,IF(EXACT(AE179, "Gvg-B"),AH179,IF(EXACT(AE179, "Gvg"),AH179,0))),0),0)," ")</f>
        <v xml:space="preserve"> </v>
      </c>
      <c r="CV179" s="5" t="str">
        <f>IF(Aanbod!D194&gt;"",IF(EXACT(BZ179,0),IF(EXACT(AK179,0),IF(EXACT(AE179, "pB"),AF179,IF(EXACT(AE179, "Gvg-B"),AF179,IF(EXACT(AE179, "Gvg"),AF179,0))),0),0)," ")</f>
        <v xml:space="preserve"> </v>
      </c>
      <c r="CW179" s="9" t="str">
        <f>IF(Aanbod!D194&gt;"",IF($CU$203&gt;0,$CT$1/$CU$203*CU179,0)," ")</f>
        <v xml:space="preserve"> </v>
      </c>
      <c r="CX179" s="10" t="str">
        <f>IF(Aanbod!D194&gt;"",IF(CV179&gt;0,CW179/CV179," ")," ")</f>
        <v xml:space="preserve"> </v>
      </c>
      <c r="CY179" s="26"/>
      <c r="CZ179" s="30"/>
      <c r="DA179" s="31" t="str">
        <f>IF(Aanbod!D194&gt;"",IF(EXACT(BZ179,0),IF(EXACT(AK179,0),IF(EXACT(AE179, "pA"),AH179,IF(EXACT(AE179, "Gvg"),AH179,IF(EXACT(AE179, "Gvg-A"),AH179,IF(EXACT(AE179, "Gvg-B"),AH179,0)))),0),0)," ")</f>
        <v xml:space="preserve"> </v>
      </c>
      <c r="DB179" s="31" t="str">
        <f>IF(Aanbod!D194&gt;"",IF(EXACT(BZ179,0),IF(EXACT(AK179,0),IF(EXACT(AE179, "pA"),AF179,IF(EXACT(AE179, "Gvg"),AF179,IF(EXACT(AE179, "Gvg-A"),AF179,IF(EXACT(AE179, "Gvg-B"),AF179,0)))),0),0)," ")</f>
        <v xml:space="preserve"> </v>
      </c>
      <c r="DC179" s="31" t="str">
        <f>IF(Aanbod!D194&gt;"",IF($DA$203&gt;0,$CZ$1/$DA$203*DA179,0)," ")</f>
        <v xml:space="preserve"> </v>
      </c>
      <c r="DD179" s="29" t="str">
        <f>IF(Aanbod!D194&gt;"",IF(DB179&gt;0,DC179/DB179," ")," ")</f>
        <v xml:space="preserve"> </v>
      </c>
      <c r="DF179" s="26"/>
      <c r="DG179" s="30"/>
      <c r="DH179" s="31" t="str">
        <f>IF(Aanbod!D194&gt;"",IF(EXACT(BZ179,0),IF(EXACT(AK179,0),IF(EXACT(AE179, "pB"),AH179,IF(EXACT(AE179, "Gvg"),AH179,IF(EXACT(AE179, "Gvg-A"),AH179,IF(EXACT(AE179, "Gvg-B"),AH179,0)))),0),0)," ")</f>
        <v xml:space="preserve"> </v>
      </c>
      <c r="DI179" s="31" t="str">
        <f>IF(Aanbod!D194&gt;"",IF(EXACT(BZ179,0),IF(EXACT(AK179,0),IF(EXACT(AE179, "pB"),AF179,IF(EXACT(AE179, "Gvg"),AF179,IF(EXACT(AE179, "Gvg-A"),AF179,IF(EXACT(AE179, "Gvg-B"),AF179,0)))),0),0)," ")</f>
        <v xml:space="preserve"> </v>
      </c>
      <c r="DJ179" s="31" t="str">
        <f>IF(Aanbod!D194&gt;"",IF($DH$203&gt;0,$DG$1/$DH$203*DH179,0)," ")</f>
        <v xml:space="preserve"> </v>
      </c>
      <c r="DK179" s="29" t="str">
        <f>IF(Aanbod!D194&gt;"",IF(DI179&gt;0,DJ179/DI179," ")," ")</f>
        <v xml:space="preserve"> </v>
      </c>
      <c r="DM179" s="37" t="str">
        <f>IF(Aanbod!D194&gt;"",BX179-BZ179+CQ179+CW179+DC179+DJ179," ")</f>
        <v xml:space="preserve"> </v>
      </c>
      <c r="DN179" s="35" t="str">
        <f>IF(Aanbod!D194&gt;"",IF((DM179-AF179)&gt;0,(DM179-AF179),0)," ")</f>
        <v xml:space="preserve"> </v>
      </c>
      <c r="DO179" s="35" t="str">
        <f>IF(Aanbod!D194&gt;"",IF(DN179&gt;0,(Berekening!H179+BB179+CQ179)/DM179*DN179,0)," ")</f>
        <v xml:space="preserve"> </v>
      </c>
      <c r="DP179" s="35" t="str">
        <f>IF(Aanbod!D194&gt;"",IF(DN179&gt;0,(Berekening!N179+BH179+CW179)/DM179*DN179,0)," ")</f>
        <v xml:space="preserve"> </v>
      </c>
      <c r="DQ179" s="35" t="str">
        <f>IF(Aanbod!D194&gt;"",IF(DN179&gt;0,(Berekening!T179+BN179+DC179)/DM179*DN179,0)," ")</f>
        <v xml:space="preserve"> </v>
      </c>
      <c r="DR179" s="33" t="str">
        <f>IF(Aanbod!D194&gt;"",IF(DN179&gt;0,(Berekening!AA179+BU179+DJ179)/DM179*DN179,0)," ")</f>
        <v xml:space="preserve"> </v>
      </c>
      <c r="DS179" s="35"/>
      <c r="DT179" s="38" t="str">
        <f>IF(Aanbod!D194&gt;"",ROUND((DM179-DN179),2)," ")</f>
        <v xml:space="preserve"> </v>
      </c>
      <c r="DU179" s="38" t="str">
        <f>IF(Aanbod!D194&gt;"",IF(DT179=C179,0.01,DT179),"")</f>
        <v/>
      </c>
      <c r="DV179" s="39" t="str">
        <f>IF(Aanbod!D194&gt;"",RANK(DU179,$DU$2:$DU$201) + COUNTIF($DU$2:DU179,DU179) -1," ")</f>
        <v xml:space="preserve"> </v>
      </c>
      <c r="DW179" s="35" t="str">
        <f>IF(Aanbod!D194&gt;"",IF($DV$203&lt;0,IF(DV179&lt;=ABS($DV$203),0.01,0),IF(DV179&lt;=ABS($DV$203),-0.01,0))," ")</f>
        <v xml:space="preserve"> </v>
      </c>
      <c r="DX179" s="35"/>
      <c r="DY179" s="28" t="str">
        <f>IF(Aanbod!D194&gt;"",DT179+DW179," ")</f>
        <v xml:space="preserve"> </v>
      </c>
    </row>
    <row r="180" spans="1:129" x14ac:dyDescent="0.25">
      <c r="A180" s="26" t="str">
        <f>Aanbod!A195</f>
        <v/>
      </c>
      <c r="B180" s="27" t="str">
        <f>IF(Aanbod!D195&gt;"",IF(EXACT(Aanbod!F195, "Preferent"),Aanbod!E195*2,IF(EXACT(Aanbod!F195, "Concurrent"),Aanbod!E195,0))," ")</f>
        <v xml:space="preserve"> </v>
      </c>
      <c r="C180" s="28" t="str">
        <f>IF(Aanbod!E195&gt;0,Aanbod!E195," ")</f>
        <v xml:space="preserve"> </v>
      </c>
      <c r="D180" s="5"/>
      <c r="E180" s="5"/>
      <c r="F180" s="5" t="str">
        <f>IF(Aanbod!D195&gt;"",IF(EXACT(Aanbod!D195, "pA"),Berekening!B180,IF(EXACT(Aanbod!D195, "Gvg-A"),Berekening!B180,IF(EXACT(Aanbod!D195, "Gvg"),Berekening!B180,0)))," ")</f>
        <v xml:space="preserve"> </v>
      </c>
      <c r="G180" s="5" t="str">
        <f>IF(Aanbod!D195&gt;"",IF(EXACT(Aanbod!D195, "pA"),Aanbod!E195,IF(EXACT(Aanbod!D195, "Gvg-A"),Aanbod!E195,IF(EXACT(Aanbod!D195, "Gvg"),Aanbod!E195,0)))," ")</f>
        <v xml:space="preserve"> </v>
      </c>
      <c r="H180" s="5" t="str">
        <f>IF(Aanbod!D195&gt;"",IF($F$203&gt;0,$E$1/$F$203*F180,0)," ")</f>
        <v xml:space="preserve"> </v>
      </c>
      <c r="I180" s="29" t="str">
        <f>IF(Aanbod!D195&gt;"",IF(G180&gt;0,H180/G180," ")," ")</f>
        <v xml:space="preserve"> </v>
      </c>
      <c r="J180" s="5"/>
      <c r="K180" s="5"/>
      <c r="L180" s="5" t="str">
        <f>IF(Aanbod!D195&gt;"",IF(EXACT(Aanbod!D195, "pB"),Berekening!B180,IF(EXACT(Aanbod!D195, "Gvg-B"),Berekening!B180,IF(EXACT(Aanbod!D195, "Gvg"),Berekening!B180,0)))," ")</f>
        <v xml:space="preserve"> </v>
      </c>
      <c r="M180" s="5" t="str">
        <f>IF(Aanbod!D195&gt;"",IF(EXACT(Aanbod!D195, "pB"),Aanbod!E195,IF(EXACT(Aanbod!D195, "Gvg-B"),Aanbod!E195,IF(EXACT(Aanbod!D195, "Gvg"),Aanbod!E195,0)))," ")</f>
        <v xml:space="preserve"> </v>
      </c>
      <c r="N180" s="9" t="str">
        <f>IF(Aanbod!D195&gt;"",IF($L$203&gt;0,$K$1/$L$203*L180,0)," ")</f>
        <v xml:space="preserve"> </v>
      </c>
      <c r="O180" s="10" t="str">
        <f>IF(Aanbod!D195&gt;"",IF(M180&gt;0,N180/M180," ")," ")</f>
        <v xml:space="preserve"> </v>
      </c>
      <c r="P180" s="26"/>
      <c r="Q180" s="30"/>
      <c r="R180" s="31" t="str">
        <f>IF(Aanbod!D195&gt;"",IF(EXACT(Aanbod!D195, "pA"),Berekening!B180,IF(EXACT(Aanbod!D195, "Gvg"),Berekening!B180,IF(EXACT(Aanbod!D195, "Gvg-A"),Berekening!B180,IF(EXACT(Aanbod!D195, "Gvg-B"),Berekening!B180,0))))," ")</f>
        <v xml:space="preserve"> </v>
      </c>
      <c r="S180" s="31" t="str">
        <f>IF(Aanbod!D195&gt;"",IF(EXACT(Aanbod!D195, "pA"),Aanbod!E195,IF(EXACT(Aanbod!D195, "Gvg"),Aanbod!E195,IF(EXACT(Aanbod!D195, "Gvg-A"),Aanbod!E195,IF(EXACT(Aanbod!D195, "Gvg-B"),Aanbod!E195,0))))," ")</f>
        <v xml:space="preserve"> </v>
      </c>
      <c r="T180" s="31" t="str">
        <f>IF(Aanbod!D195&gt;"",IF($R$203&gt;0,$Q$1/$R$203*R180,0)," ")</f>
        <v xml:space="preserve"> </v>
      </c>
      <c r="U180" s="29" t="str">
        <f>IF(Aanbod!D195&gt;"",IF(S180&gt;0,T180/S180," ")," ")</f>
        <v xml:space="preserve"> </v>
      </c>
      <c r="W180" s="26"/>
      <c r="X180" s="30"/>
      <c r="Y180" s="31" t="str">
        <f>IF(Aanbod!D195&gt;"",IF(EXACT(Aanbod!D195, "pB"),Berekening!B180,IF(EXACT(Aanbod!D195, "Gvg"),Berekening!B180,IF(EXACT(Aanbod!D195, "Gvg-A"),Berekening!B180,IF(EXACT(Aanbod!D195, "Gvg-B"),Berekening!B180,0))))," ")</f>
        <v xml:space="preserve"> </v>
      </c>
      <c r="Z180" s="31" t="str">
        <f>IF(Aanbod!D195&gt;"",IF(EXACT(Aanbod!D195, "pB"),Aanbod!E195,IF(EXACT(Aanbod!D195, "Gvg"),Aanbod!E195,IF(EXACT(Aanbod!D195, "Gvg-A"),Aanbod!E195,IF(EXACT(Aanbod!D195, "Gvg-B"),Aanbod!E195,0))))," ")</f>
        <v xml:space="preserve"> </v>
      </c>
      <c r="AA180" s="31" t="str">
        <f>IF(Aanbod!D195&gt;"",IF($Y$203&gt;0,$X$1/$Y$203*Y180,0)," ")</f>
        <v xml:space="preserve"> </v>
      </c>
      <c r="AB180" s="29" t="str">
        <f>IF(Aanbod!D195&gt;"",IF(Z180&gt;0,AA180/Z180," ")," ")</f>
        <v xml:space="preserve"> </v>
      </c>
      <c r="AC180" s="32"/>
      <c r="AD180" s="26" t="str">
        <f>IF(Aanbod!D195&gt;"",ROW(AE180)-1," ")</f>
        <v xml:space="preserve"> </v>
      </c>
      <c r="AE180" t="str">
        <f>IF(Aanbod!D195&gt;"",Aanbod!D195," ")</f>
        <v xml:space="preserve"> </v>
      </c>
      <c r="AF180" s="9" t="str">
        <f>IF(Aanbod!D195&gt;"",Aanbod!E195," ")</f>
        <v xml:space="preserve"> </v>
      </c>
      <c r="AG180" t="str">
        <f>IF(Aanbod!D195&gt;"",Aanbod!F195," ")</f>
        <v xml:space="preserve"> </v>
      </c>
      <c r="AH180" s="33" t="str">
        <f>IF(Aanbod!D195&gt;"",Berekening!B180," ")</f>
        <v xml:space="preserve"> </v>
      </c>
      <c r="AI180" s="34" t="str">
        <f>IF(Aanbod!D195&gt;"",Berekening!H180+Berekening!N180+Berekening!T180+Berekening!AA180," ")</f>
        <v xml:space="preserve"> </v>
      </c>
      <c r="AJ180" s="35" t="str">
        <f>IF(Aanbod!D195&gt;"",IF((AI180-AF180)&gt;0,0,(AI180-AF180))," ")</f>
        <v xml:space="preserve"> </v>
      </c>
      <c r="AK180" s="35" t="str">
        <f>IF(Aanbod!D195&gt;"",IF((AI180-AF180)&gt;0,(AI180-AF180),0)," ")</f>
        <v xml:space="preserve"> </v>
      </c>
      <c r="AL180" s="35" t="str">
        <f>IF(Aanbod!D195&gt;"",IF(AK180&gt;0,Berekening!H180/AI180*AK180,0)," ")</f>
        <v xml:space="preserve"> </v>
      </c>
      <c r="AM180" s="35" t="str">
        <f>IF(Aanbod!D195&gt;"",IF(AK180&gt;0,Berekening!N180/AI180*AK180,0)," ")</f>
        <v xml:space="preserve"> </v>
      </c>
      <c r="AN180" s="35" t="str">
        <f>IF(Aanbod!D195&gt;"",IF(AK180&gt;0,Berekening!T180/AI180*AK180,0)," ")</f>
        <v xml:space="preserve"> </v>
      </c>
      <c r="AO180" s="33" t="str">
        <f>IF(Aanbod!D195&gt;"",IF(AK180&gt;0,Berekening!AA180/AI180*AK180,0)," ")</f>
        <v xml:space="preserve"> </v>
      </c>
      <c r="AX180" s="36"/>
      <c r="AY180" s="5"/>
      <c r="AZ180" s="5" t="str">
        <f>IF(Aanbod!D195&gt;"",IF(EXACT(AK180,0),IF(EXACT(Aanbod!D195, "pA"),Berekening!B180,IF(EXACT(Aanbod!D195, "Gvg-A"),Berekening!B180,IF(EXACT(Aanbod!D195, "Gvg"),Berekening!B180,0))),0)," ")</f>
        <v xml:space="preserve"> </v>
      </c>
      <c r="BA180" s="5" t="str">
        <f>IF(Aanbod!D195&gt;"",IF(EXACT(AK180,0),IF(EXACT(Aanbod!D195, "pA"),Aanbod!E195,IF(EXACT(Aanbod!D195, "Gvg-A"),Aanbod!E195,IF(EXACT(Aanbod!D195, "Gvg"),Aanbod!E195,0))),0)," ")</f>
        <v xml:space="preserve"> </v>
      </c>
      <c r="BB180" s="5" t="str">
        <f>IF(Aanbod!D195&gt;"",IF($AZ$203&gt;0,$AY$1/$AZ$203*AZ180,0)," ")</f>
        <v xml:space="preserve"> </v>
      </c>
      <c r="BC180" s="29" t="str">
        <f>IF(Aanbod!D195&gt;"",IF(BA180&gt;0,BB180/BA180," ")," ")</f>
        <v xml:space="preserve"> </v>
      </c>
      <c r="BD180" s="5"/>
      <c r="BE180" s="5"/>
      <c r="BF180" s="5" t="str">
        <f>IF(Aanbod!D195&gt;"",IF(EXACT(AK180,0),IF(EXACT(Aanbod!D195, "pB"),Berekening!B180,IF(EXACT(Aanbod!D195, "Gvg-B"),Berekening!B180,IF(EXACT(Aanbod!D195, "Gvg"),Berekening!B180,0))),0)," ")</f>
        <v xml:space="preserve"> </v>
      </c>
      <c r="BG180" s="5" t="str">
        <f>IF(Aanbod!D195&gt;"",IF(EXACT(AK180,0),IF(EXACT(Aanbod!D195, "pB"),Aanbod!E195,IF(EXACT(Aanbod!D195, "Gvg-B"),Aanbod!E195,IF(EXACT(Aanbod!D195, "Gvg"),Aanbod!E195,0))),0)," ")</f>
        <v xml:space="preserve"> </v>
      </c>
      <c r="BH180" s="9" t="str">
        <f>IF(Aanbod!D195&gt;"",IF($BF$203&gt;0,$BE$1/$BF$203*BF180,0)," ")</f>
        <v xml:space="preserve"> </v>
      </c>
      <c r="BI180" s="10" t="str">
        <f>IF(Aanbod!D195&gt;"",IF(BG180&gt;0,BH180/BG180," ")," ")</f>
        <v xml:space="preserve"> </v>
      </c>
      <c r="BJ180" s="26"/>
      <c r="BK180" s="30"/>
      <c r="BL180" s="31" t="str">
        <f>IF(Aanbod!D195&gt;"",IF(EXACT(AK180,0),IF(EXACT(Aanbod!D195, "pA"),Berekening!B180,IF(EXACT(Aanbod!D195, "Gvg"),Berekening!B180,IF(EXACT(Aanbod!D195, "Gvg-A"),Berekening!B180,IF(EXACT(Aanbod!D195, "Gvg-B"),Berekening!B180,0)))),0)," ")</f>
        <v xml:space="preserve"> </v>
      </c>
      <c r="BM180" s="31" t="str">
        <f>IF(Aanbod!D195&gt;"",IF(EXACT(AK180,0),IF(EXACT(Aanbod!D195, "pA"),Aanbod!E195,IF(EXACT(Aanbod!D195, "Gvg"),Aanbod!E195,IF(EXACT(Aanbod!D195, "Gvg-A"),Aanbod!E195,IF(EXACT(Aanbod!D195, "Gvg-B"),Aanbod!E195,0)))),0)," ")</f>
        <v xml:space="preserve"> </v>
      </c>
      <c r="BN180" s="31" t="str">
        <f>IF(Aanbod!D195&gt;"",IF($BL$203&gt;0,$BK$1/$BL$203*BL180,0)," ")</f>
        <v xml:space="preserve"> </v>
      </c>
      <c r="BO180" s="29" t="str">
        <f>IF(Aanbod!D195&gt;"",IF(BM180&gt;0,BN180/BM180," ")," ")</f>
        <v xml:space="preserve"> </v>
      </c>
      <c r="BQ180" s="26"/>
      <c r="BR180" s="30"/>
      <c r="BS180" s="31" t="str">
        <f>IF(Aanbod!D195&gt;"",IF(EXACT(AK180,0),IF(EXACT(Aanbod!D195, "pB"),Berekening!B180,IF(EXACT(Aanbod!D195, "Gvg"),Berekening!B180,IF(EXACT(Aanbod!D195, "Gvg-A"),Berekening!B180,IF(EXACT(Aanbod!D195, "Gvg-B"),Berekening!B180,0)))),0)," ")</f>
        <v xml:space="preserve"> </v>
      </c>
      <c r="BT180" s="31" t="str">
        <f>IF(Aanbod!D195&gt;"",IF(EXACT(AK180,0),IF(EXACT(Aanbod!D195, "pB"),Aanbod!E195,IF(EXACT(Aanbod!D195, "Gvg"),Aanbod!E195,IF(EXACT(Aanbod!D195, "Gvg-A"),Aanbod!E195,IF(EXACT(Aanbod!D195, "Gvg-B"),Aanbod!E195,0)))),0)," ")</f>
        <v xml:space="preserve"> </v>
      </c>
      <c r="BU180" s="31" t="str">
        <f>IF(Aanbod!D195&gt;"",IF($BS$203&gt;0,$BR$1/$BS$203*BS180,0)," ")</f>
        <v xml:space="preserve"> </v>
      </c>
      <c r="BV180" s="29" t="str">
        <f>IF(Aanbod!D195&gt;"",IF(BT180&gt;0,BU180/BT180," ")," ")</f>
        <v xml:space="preserve"> </v>
      </c>
      <c r="BX180" s="34" t="str">
        <f>IF(Aanbod!D195&gt;"",AI180-AK180+BB180+BH180+BN180+BU180," ")</f>
        <v xml:space="preserve"> </v>
      </c>
      <c r="BY180" s="35" t="str">
        <f>IF(Aanbod!D195&gt;"",IF((BX180-AF180)&gt;0,0,(BX180-AF180))," ")</f>
        <v xml:space="preserve"> </v>
      </c>
      <c r="BZ180" s="35" t="str">
        <f>IF(Aanbod!D195&gt;"",IF((BX180-AF180)&gt;0,(BX180-AF180),0)," ")</f>
        <v xml:space="preserve"> </v>
      </c>
      <c r="CA180" s="35" t="str">
        <f>IF(Aanbod!D195&gt;"",IF(BZ180&gt;0,(Berekening!H180+BB180)/BX180*BZ180,0)," ")</f>
        <v xml:space="preserve"> </v>
      </c>
      <c r="CB180" s="35" t="str">
        <f>IF(Aanbod!D195&gt;"",IF(BZ180&gt;0,(Berekening!N180+BH180)/BX180*BZ180,0)," ")</f>
        <v xml:space="preserve"> </v>
      </c>
      <c r="CC180" s="35" t="str">
        <f>IF(Aanbod!D195&gt;"",IF(BZ180&gt;0,(Berekening!T180+BN180)/BX180*BZ180,0)," ")</f>
        <v xml:space="preserve"> </v>
      </c>
      <c r="CD180" s="33" t="str">
        <f>IF(Aanbod!D195&gt;"",IF(BZ180&gt;0,Berekening!AA180/BX180*BZ180,0)," ")</f>
        <v xml:space="preserve"> </v>
      </c>
      <c r="CE180" s="35"/>
      <c r="CM180" s="36"/>
      <c r="CN180" s="5"/>
      <c r="CO180" s="5" t="str">
        <f>IF(Aanbod!D195&gt;"",IF(EXACT(BZ180,0),IF(EXACT(AK180,0),IF(EXACT(AE180, "pA"),AH180,IF(EXACT(AE180, "Gvg-A"),AH180,IF(EXACT(AE180, "Gvg"),AH180,0))),0),0)," ")</f>
        <v xml:space="preserve"> </v>
      </c>
      <c r="CP180" s="5" t="str">
        <f>IF(Aanbod!D195&gt;"",IF(EXACT(BZ180,0),IF(EXACT(AK180,0),IF(EXACT(AE180, "pA"),AF180,IF(EXACT(AE180, "Gvg-A"),AF180,IF(EXACT(AE180, "Gvg"),AF180,0))),0),0)," ")</f>
        <v xml:space="preserve"> </v>
      </c>
      <c r="CQ180" s="5" t="str">
        <f>IF(Aanbod!D195&gt;"",IF($CO$203&gt;0,$CN$1/$CO$203*CO180,0)," ")</f>
        <v xml:space="preserve"> </v>
      </c>
      <c r="CR180" s="29" t="str">
        <f>IF(Aanbod!D195&gt;"",IF(CP180&gt;0,CQ180/CP180," ")," ")</f>
        <v xml:space="preserve"> </v>
      </c>
      <c r="CS180" s="5"/>
      <c r="CT180" s="5"/>
      <c r="CU180" s="5" t="str">
        <f>IF(Aanbod!D195&gt;"",IF(EXACT(BZ180,0),IF(EXACT(AK180,0),IF(EXACT(AE180, "pB"),AH180,IF(EXACT(AE180, "Gvg-B"),AH180,IF(EXACT(AE180, "Gvg"),AH180,0))),0),0)," ")</f>
        <v xml:space="preserve"> </v>
      </c>
      <c r="CV180" s="5" t="str">
        <f>IF(Aanbod!D195&gt;"",IF(EXACT(BZ180,0),IF(EXACT(AK180,0),IF(EXACT(AE180, "pB"),AF180,IF(EXACT(AE180, "Gvg-B"),AF180,IF(EXACT(AE180, "Gvg"),AF180,0))),0),0)," ")</f>
        <v xml:space="preserve"> </v>
      </c>
      <c r="CW180" s="9" t="str">
        <f>IF(Aanbod!D195&gt;"",IF($CU$203&gt;0,$CT$1/$CU$203*CU180,0)," ")</f>
        <v xml:space="preserve"> </v>
      </c>
      <c r="CX180" s="10" t="str">
        <f>IF(Aanbod!D195&gt;"",IF(CV180&gt;0,CW180/CV180," ")," ")</f>
        <v xml:space="preserve"> </v>
      </c>
      <c r="CY180" s="26"/>
      <c r="CZ180" s="30"/>
      <c r="DA180" s="31" t="str">
        <f>IF(Aanbod!D195&gt;"",IF(EXACT(BZ180,0),IF(EXACT(AK180,0),IF(EXACT(AE180, "pA"),AH180,IF(EXACT(AE180, "Gvg"),AH180,IF(EXACT(AE180, "Gvg-A"),AH180,IF(EXACT(AE180, "Gvg-B"),AH180,0)))),0),0)," ")</f>
        <v xml:space="preserve"> </v>
      </c>
      <c r="DB180" s="31" t="str">
        <f>IF(Aanbod!D195&gt;"",IF(EXACT(BZ180,0),IF(EXACT(AK180,0),IF(EXACT(AE180, "pA"),AF180,IF(EXACT(AE180, "Gvg"),AF180,IF(EXACT(AE180, "Gvg-A"),AF180,IF(EXACT(AE180, "Gvg-B"),AF180,0)))),0),0)," ")</f>
        <v xml:space="preserve"> </v>
      </c>
      <c r="DC180" s="31" t="str">
        <f>IF(Aanbod!D195&gt;"",IF($DA$203&gt;0,$CZ$1/$DA$203*DA180,0)," ")</f>
        <v xml:space="preserve"> </v>
      </c>
      <c r="DD180" s="29" t="str">
        <f>IF(Aanbod!D195&gt;"",IF(DB180&gt;0,DC180/DB180," ")," ")</f>
        <v xml:space="preserve"> </v>
      </c>
      <c r="DF180" s="26"/>
      <c r="DG180" s="30"/>
      <c r="DH180" s="31" t="str">
        <f>IF(Aanbod!D195&gt;"",IF(EXACT(BZ180,0),IF(EXACT(AK180,0),IF(EXACT(AE180, "pB"),AH180,IF(EXACT(AE180, "Gvg"),AH180,IF(EXACT(AE180, "Gvg-A"),AH180,IF(EXACT(AE180, "Gvg-B"),AH180,0)))),0),0)," ")</f>
        <v xml:space="preserve"> </v>
      </c>
      <c r="DI180" s="31" t="str">
        <f>IF(Aanbod!D195&gt;"",IF(EXACT(BZ180,0),IF(EXACT(AK180,0),IF(EXACT(AE180, "pB"),AF180,IF(EXACT(AE180, "Gvg"),AF180,IF(EXACT(AE180, "Gvg-A"),AF180,IF(EXACT(AE180, "Gvg-B"),AF180,0)))),0),0)," ")</f>
        <v xml:space="preserve"> </v>
      </c>
      <c r="DJ180" s="31" t="str">
        <f>IF(Aanbod!D195&gt;"",IF($DH$203&gt;0,$DG$1/$DH$203*DH180,0)," ")</f>
        <v xml:space="preserve"> </v>
      </c>
      <c r="DK180" s="29" t="str">
        <f>IF(Aanbod!D195&gt;"",IF(DI180&gt;0,DJ180/DI180," ")," ")</f>
        <v xml:space="preserve"> </v>
      </c>
      <c r="DM180" s="37" t="str">
        <f>IF(Aanbod!D195&gt;"",BX180-BZ180+CQ180+CW180+DC180+DJ180," ")</f>
        <v xml:space="preserve"> </v>
      </c>
      <c r="DN180" s="35" t="str">
        <f>IF(Aanbod!D195&gt;"",IF((DM180-AF180)&gt;0,(DM180-AF180),0)," ")</f>
        <v xml:space="preserve"> </v>
      </c>
      <c r="DO180" s="35" t="str">
        <f>IF(Aanbod!D195&gt;"",IF(DN180&gt;0,(Berekening!H180+BB180+CQ180)/DM180*DN180,0)," ")</f>
        <v xml:space="preserve"> </v>
      </c>
      <c r="DP180" s="35" t="str">
        <f>IF(Aanbod!D195&gt;"",IF(DN180&gt;0,(Berekening!N180+BH180+CW180)/DM180*DN180,0)," ")</f>
        <v xml:space="preserve"> </v>
      </c>
      <c r="DQ180" s="35" t="str">
        <f>IF(Aanbod!D195&gt;"",IF(DN180&gt;0,(Berekening!T180+BN180+DC180)/DM180*DN180,0)," ")</f>
        <v xml:space="preserve"> </v>
      </c>
      <c r="DR180" s="33" t="str">
        <f>IF(Aanbod!D195&gt;"",IF(DN180&gt;0,(Berekening!AA180+BU180+DJ180)/DM180*DN180,0)," ")</f>
        <v xml:space="preserve"> </v>
      </c>
      <c r="DS180" s="35"/>
      <c r="DT180" s="38" t="str">
        <f>IF(Aanbod!D195&gt;"",ROUND((DM180-DN180),2)," ")</f>
        <v xml:space="preserve"> </v>
      </c>
      <c r="DU180" s="38" t="str">
        <f>IF(Aanbod!D195&gt;"",IF(DT180=C180,0.01,DT180),"")</f>
        <v/>
      </c>
      <c r="DV180" s="39" t="str">
        <f>IF(Aanbod!D195&gt;"",RANK(DU180,$DU$2:$DU$201) + COUNTIF($DU$2:DU180,DU180) -1," ")</f>
        <v xml:space="preserve"> </v>
      </c>
      <c r="DW180" s="35" t="str">
        <f>IF(Aanbod!D195&gt;"",IF($DV$203&lt;0,IF(DV180&lt;=ABS($DV$203),0.01,0),IF(DV180&lt;=ABS($DV$203),-0.01,0))," ")</f>
        <v xml:space="preserve"> </v>
      </c>
      <c r="DX180" s="35"/>
      <c r="DY180" s="28" t="str">
        <f>IF(Aanbod!D195&gt;"",DT180+DW180," ")</f>
        <v xml:space="preserve"> </v>
      </c>
    </row>
    <row r="181" spans="1:129" x14ac:dyDescent="0.25">
      <c r="A181" s="26" t="str">
        <f>Aanbod!A196</f>
        <v/>
      </c>
      <c r="B181" s="27" t="str">
        <f>IF(Aanbod!D196&gt;"",IF(EXACT(Aanbod!F196, "Preferent"),Aanbod!E196*2,IF(EXACT(Aanbod!F196, "Concurrent"),Aanbod!E196,0))," ")</f>
        <v xml:space="preserve"> </v>
      </c>
      <c r="C181" s="28" t="str">
        <f>IF(Aanbod!E196&gt;0,Aanbod!E196," ")</f>
        <v xml:space="preserve"> </v>
      </c>
      <c r="D181" s="5"/>
      <c r="E181" s="5"/>
      <c r="F181" s="5" t="str">
        <f>IF(Aanbod!D196&gt;"",IF(EXACT(Aanbod!D196, "pA"),Berekening!B181,IF(EXACT(Aanbod!D196, "Gvg-A"),Berekening!B181,IF(EXACT(Aanbod!D196, "Gvg"),Berekening!B181,0)))," ")</f>
        <v xml:space="preserve"> </v>
      </c>
      <c r="G181" s="5" t="str">
        <f>IF(Aanbod!D196&gt;"",IF(EXACT(Aanbod!D196, "pA"),Aanbod!E196,IF(EXACT(Aanbod!D196, "Gvg-A"),Aanbod!E196,IF(EXACT(Aanbod!D196, "Gvg"),Aanbod!E196,0)))," ")</f>
        <v xml:space="preserve"> </v>
      </c>
      <c r="H181" s="5" t="str">
        <f>IF(Aanbod!D196&gt;"",IF($F$203&gt;0,$E$1/$F$203*F181,0)," ")</f>
        <v xml:space="preserve"> </v>
      </c>
      <c r="I181" s="29" t="str">
        <f>IF(Aanbod!D196&gt;"",IF(G181&gt;0,H181/G181," ")," ")</f>
        <v xml:space="preserve"> </v>
      </c>
      <c r="J181" s="5"/>
      <c r="K181" s="5"/>
      <c r="L181" s="5" t="str">
        <f>IF(Aanbod!D196&gt;"",IF(EXACT(Aanbod!D196, "pB"),Berekening!B181,IF(EXACT(Aanbod!D196, "Gvg-B"),Berekening!B181,IF(EXACT(Aanbod!D196, "Gvg"),Berekening!B181,0)))," ")</f>
        <v xml:space="preserve"> </v>
      </c>
      <c r="M181" s="5" t="str">
        <f>IF(Aanbod!D196&gt;"",IF(EXACT(Aanbod!D196, "pB"),Aanbod!E196,IF(EXACT(Aanbod!D196, "Gvg-B"),Aanbod!E196,IF(EXACT(Aanbod!D196, "Gvg"),Aanbod!E196,0)))," ")</f>
        <v xml:space="preserve"> </v>
      </c>
      <c r="N181" s="9" t="str">
        <f>IF(Aanbod!D196&gt;"",IF($L$203&gt;0,$K$1/$L$203*L181,0)," ")</f>
        <v xml:space="preserve"> </v>
      </c>
      <c r="O181" s="10" t="str">
        <f>IF(Aanbod!D196&gt;"",IF(M181&gt;0,N181/M181," ")," ")</f>
        <v xml:space="preserve"> </v>
      </c>
      <c r="P181" s="26"/>
      <c r="Q181" s="30"/>
      <c r="R181" s="31" t="str">
        <f>IF(Aanbod!D196&gt;"",IF(EXACT(Aanbod!D196, "pA"),Berekening!B181,IF(EXACT(Aanbod!D196, "Gvg"),Berekening!B181,IF(EXACT(Aanbod!D196, "Gvg-A"),Berekening!B181,IF(EXACT(Aanbod!D196, "Gvg-B"),Berekening!B181,0))))," ")</f>
        <v xml:space="preserve"> </v>
      </c>
      <c r="S181" s="31" t="str">
        <f>IF(Aanbod!D196&gt;"",IF(EXACT(Aanbod!D196, "pA"),Aanbod!E196,IF(EXACT(Aanbod!D196, "Gvg"),Aanbod!E196,IF(EXACT(Aanbod!D196, "Gvg-A"),Aanbod!E196,IF(EXACT(Aanbod!D196, "Gvg-B"),Aanbod!E196,0))))," ")</f>
        <v xml:space="preserve"> </v>
      </c>
      <c r="T181" s="31" t="str">
        <f>IF(Aanbod!D196&gt;"",IF($R$203&gt;0,$Q$1/$R$203*R181,0)," ")</f>
        <v xml:space="preserve"> </v>
      </c>
      <c r="U181" s="29" t="str">
        <f>IF(Aanbod!D196&gt;"",IF(S181&gt;0,T181/S181," ")," ")</f>
        <v xml:space="preserve"> </v>
      </c>
      <c r="W181" s="26"/>
      <c r="X181" s="30"/>
      <c r="Y181" s="31" t="str">
        <f>IF(Aanbod!D196&gt;"",IF(EXACT(Aanbod!D196, "pB"),Berekening!B181,IF(EXACT(Aanbod!D196, "Gvg"),Berekening!B181,IF(EXACT(Aanbod!D196, "Gvg-A"),Berekening!B181,IF(EXACT(Aanbod!D196, "Gvg-B"),Berekening!B181,0))))," ")</f>
        <v xml:space="preserve"> </v>
      </c>
      <c r="Z181" s="31" t="str">
        <f>IF(Aanbod!D196&gt;"",IF(EXACT(Aanbod!D196, "pB"),Aanbod!E196,IF(EXACT(Aanbod!D196, "Gvg"),Aanbod!E196,IF(EXACT(Aanbod!D196, "Gvg-A"),Aanbod!E196,IF(EXACT(Aanbod!D196, "Gvg-B"),Aanbod!E196,0))))," ")</f>
        <v xml:space="preserve"> </v>
      </c>
      <c r="AA181" s="31" t="str">
        <f>IF(Aanbod!D196&gt;"",IF($Y$203&gt;0,$X$1/$Y$203*Y181,0)," ")</f>
        <v xml:space="preserve"> </v>
      </c>
      <c r="AB181" s="29" t="str">
        <f>IF(Aanbod!D196&gt;"",IF(Z181&gt;0,AA181/Z181," ")," ")</f>
        <v xml:space="preserve"> </v>
      </c>
      <c r="AC181" s="32"/>
      <c r="AD181" s="26" t="str">
        <f>IF(Aanbod!D196&gt;"",ROW(AE181)-1," ")</f>
        <v xml:space="preserve"> </v>
      </c>
      <c r="AE181" t="str">
        <f>IF(Aanbod!D196&gt;"",Aanbod!D196," ")</f>
        <v xml:space="preserve"> </v>
      </c>
      <c r="AF181" s="9" t="str">
        <f>IF(Aanbod!D196&gt;"",Aanbod!E196," ")</f>
        <v xml:space="preserve"> </v>
      </c>
      <c r="AG181" t="str">
        <f>IF(Aanbod!D196&gt;"",Aanbod!F196," ")</f>
        <v xml:space="preserve"> </v>
      </c>
      <c r="AH181" s="33" t="str">
        <f>IF(Aanbod!D196&gt;"",Berekening!B181," ")</f>
        <v xml:space="preserve"> </v>
      </c>
      <c r="AI181" s="34" t="str">
        <f>IF(Aanbod!D196&gt;"",Berekening!H181+Berekening!N181+Berekening!T181+Berekening!AA181," ")</f>
        <v xml:space="preserve"> </v>
      </c>
      <c r="AJ181" s="35" t="str">
        <f>IF(Aanbod!D196&gt;"",IF((AI181-AF181)&gt;0,0,(AI181-AF181))," ")</f>
        <v xml:space="preserve"> </v>
      </c>
      <c r="AK181" s="35" t="str">
        <f>IF(Aanbod!D196&gt;"",IF((AI181-AF181)&gt;0,(AI181-AF181),0)," ")</f>
        <v xml:space="preserve"> </v>
      </c>
      <c r="AL181" s="35" t="str">
        <f>IF(Aanbod!D196&gt;"",IF(AK181&gt;0,Berekening!H181/AI181*AK181,0)," ")</f>
        <v xml:space="preserve"> </v>
      </c>
      <c r="AM181" s="35" t="str">
        <f>IF(Aanbod!D196&gt;"",IF(AK181&gt;0,Berekening!N181/AI181*AK181,0)," ")</f>
        <v xml:space="preserve"> </v>
      </c>
      <c r="AN181" s="35" t="str">
        <f>IF(Aanbod!D196&gt;"",IF(AK181&gt;0,Berekening!T181/AI181*AK181,0)," ")</f>
        <v xml:space="preserve"> </v>
      </c>
      <c r="AO181" s="33" t="str">
        <f>IF(Aanbod!D196&gt;"",IF(AK181&gt;0,Berekening!AA181/AI181*AK181,0)," ")</f>
        <v xml:space="preserve"> </v>
      </c>
      <c r="AX181" s="36"/>
      <c r="AY181" s="5"/>
      <c r="AZ181" s="5" t="str">
        <f>IF(Aanbod!D196&gt;"",IF(EXACT(AK181,0),IF(EXACT(Aanbod!D196, "pA"),Berekening!B181,IF(EXACT(Aanbod!D196, "Gvg-A"),Berekening!B181,IF(EXACT(Aanbod!D196, "Gvg"),Berekening!B181,0))),0)," ")</f>
        <v xml:space="preserve"> </v>
      </c>
      <c r="BA181" s="5" t="str">
        <f>IF(Aanbod!D196&gt;"",IF(EXACT(AK181,0),IF(EXACT(Aanbod!D196, "pA"),Aanbod!E196,IF(EXACT(Aanbod!D196, "Gvg-A"),Aanbod!E196,IF(EXACT(Aanbod!D196, "Gvg"),Aanbod!E196,0))),0)," ")</f>
        <v xml:space="preserve"> </v>
      </c>
      <c r="BB181" s="5" t="str">
        <f>IF(Aanbod!D196&gt;"",IF($AZ$203&gt;0,$AY$1/$AZ$203*AZ181,0)," ")</f>
        <v xml:space="preserve"> </v>
      </c>
      <c r="BC181" s="29" t="str">
        <f>IF(Aanbod!D196&gt;"",IF(BA181&gt;0,BB181/BA181," ")," ")</f>
        <v xml:space="preserve"> </v>
      </c>
      <c r="BD181" s="5"/>
      <c r="BE181" s="5"/>
      <c r="BF181" s="5" t="str">
        <f>IF(Aanbod!D196&gt;"",IF(EXACT(AK181,0),IF(EXACT(Aanbod!D196, "pB"),Berekening!B181,IF(EXACT(Aanbod!D196, "Gvg-B"),Berekening!B181,IF(EXACT(Aanbod!D196, "Gvg"),Berekening!B181,0))),0)," ")</f>
        <v xml:space="preserve"> </v>
      </c>
      <c r="BG181" s="5" t="str">
        <f>IF(Aanbod!D196&gt;"",IF(EXACT(AK181,0),IF(EXACT(Aanbod!D196, "pB"),Aanbod!E196,IF(EXACT(Aanbod!D196, "Gvg-B"),Aanbod!E196,IF(EXACT(Aanbod!D196, "Gvg"),Aanbod!E196,0))),0)," ")</f>
        <v xml:space="preserve"> </v>
      </c>
      <c r="BH181" s="9" t="str">
        <f>IF(Aanbod!D196&gt;"",IF($BF$203&gt;0,$BE$1/$BF$203*BF181,0)," ")</f>
        <v xml:space="preserve"> </v>
      </c>
      <c r="BI181" s="10" t="str">
        <f>IF(Aanbod!D196&gt;"",IF(BG181&gt;0,BH181/BG181," ")," ")</f>
        <v xml:space="preserve"> </v>
      </c>
      <c r="BJ181" s="26"/>
      <c r="BK181" s="30"/>
      <c r="BL181" s="31" t="str">
        <f>IF(Aanbod!D196&gt;"",IF(EXACT(AK181,0),IF(EXACT(Aanbod!D196, "pA"),Berekening!B181,IF(EXACT(Aanbod!D196, "Gvg"),Berekening!B181,IF(EXACT(Aanbod!D196, "Gvg-A"),Berekening!B181,IF(EXACT(Aanbod!D196, "Gvg-B"),Berekening!B181,0)))),0)," ")</f>
        <v xml:space="preserve"> </v>
      </c>
      <c r="BM181" s="31" t="str">
        <f>IF(Aanbod!D196&gt;"",IF(EXACT(AK181,0),IF(EXACT(Aanbod!D196, "pA"),Aanbod!E196,IF(EXACT(Aanbod!D196, "Gvg"),Aanbod!E196,IF(EXACT(Aanbod!D196, "Gvg-A"),Aanbod!E196,IF(EXACT(Aanbod!D196, "Gvg-B"),Aanbod!E196,0)))),0)," ")</f>
        <v xml:space="preserve"> </v>
      </c>
      <c r="BN181" s="31" t="str">
        <f>IF(Aanbod!D196&gt;"",IF($BL$203&gt;0,$BK$1/$BL$203*BL181,0)," ")</f>
        <v xml:space="preserve"> </v>
      </c>
      <c r="BO181" s="29" t="str">
        <f>IF(Aanbod!D196&gt;"",IF(BM181&gt;0,BN181/BM181," ")," ")</f>
        <v xml:space="preserve"> </v>
      </c>
      <c r="BQ181" s="26"/>
      <c r="BR181" s="30"/>
      <c r="BS181" s="31" t="str">
        <f>IF(Aanbod!D196&gt;"",IF(EXACT(AK181,0),IF(EXACT(Aanbod!D196, "pB"),Berekening!B181,IF(EXACT(Aanbod!D196, "Gvg"),Berekening!B181,IF(EXACT(Aanbod!D196, "Gvg-A"),Berekening!B181,IF(EXACT(Aanbod!D196, "Gvg-B"),Berekening!B181,0)))),0)," ")</f>
        <v xml:space="preserve"> </v>
      </c>
      <c r="BT181" s="31" t="str">
        <f>IF(Aanbod!D196&gt;"",IF(EXACT(AK181,0),IF(EXACT(Aanbod!D196, "pB"),Aanbod!E196,IF(EXACT(Aanbod!D196, "Gvg"),Aanbod!E196,IF(EXACT(Aanbod!D196, "Gvg-A"),Aanbod!E196,IF(EXACT(Aanbod!D196, "Gvg-B"),Aanbod!E196,0)))),0)," ")</f>
        <v xml:space="preserve"> </v>
      </c>
      <c r="BU181" s="31" t="str">
        <f>IF(Aanbod!D196&gt;"",IF($BS$203&gt;0,$BR$1/$BS$203*BS181,0)," ")</f>
        <v xml:space="preserve"> </v>
      </c>
      <c r="BV181" s="29" t="str">
        <f>IF(Aanbod!D196&gt;"",IF(BT181&gt;0,BU181/BT181," ")," ")</f>
        <v xml:space="preserve"> </v>
      </c>
      <c r="BX181" s="34" t="str">
        <f>IF(Aanbod!D196&gt;"",AI181-AK181+BB181+BH181+BN181+BU181," ")</f>
        <v xml:space="preserve"> </v>
      </c>
      <c r="BY181" s="35" t="str">
        <f>IF(Aanbod!D196&gt;"",IF((BX181-AF181)&gt;0,0,(BX181-AF181))," ")</f>
        <v xml:space="preserve"> </v>
      </c>
      <c r="BZ181" s="35" t="str">
        <f>IF(Aanbod!D196&gt;"",IF((BX181-AF181)&gt;0,(BX181-AF181),0)," ")</f>
        <v xml:space="preserve"> </v>
      </c>
      <c r="CA181" s="35" t="str">
        <f>IF(Aanbod!D196&gt;"",IF(BZ181&gt;0,(Berekening!H181+BB181)/BX181*BZ181,0)," ")</f>
        <v xml:space="preserve"> </v>
      </c>
      <c r="CB181" s="35" t="str">
        <f>IF(Aanbod!D196&gt;"",IF(BZ181&gt;0,(Berekening!N181+BH181)/BX181*BZ181,0)," ")</f>
        <v xml:space="preserve"> </v>
      </c>
      <c r="CC181" s="35" t="str">
        <f>IF(Aanbod!D196&gt;"",IF(BZ181&gt;0,(Berekening!T181+BN181)/BX181*BZ181,0)," ")</f>
        <v xml:space="preserve"> </v>
      </c>
      <c r="CD181" s="33" t="str">
        <f>IF(Aanbod!D196&gt;"",IF(BZ181&gt;0,Berekening!AA181/BX181*BZ181,0)," ")</f>
        <v xml:space="preserve"> </v>
      </c>
      <c r="CE181" s="35"/>
      <c r="CM181" s="36"/>
      <c r="CN181" s="5"/>
      <c r="CO181" s="5" t="str">
        <f>IF(Aanbod!D196&gt;"",IF(EXACT(BZ181,0),IF(EXACT(AK181,0),IF(EXACT(AE181, "pA"),AH181,IF(EXACT(AE181, "Gvg-A"),AH181,IF(EXACT(AE181, "Gvg"),AH181,0))),0),0)," ")</f>
        <v xml:space="preserve"> </v>
      </c>
      <c r="CP181" s="5" t="str">
        <f>IF(Aanbod!D196&gt;"",IF(EXACT(BZ181,0),IF(EXACT(AK181,0),IF(EXACT(AE181, "pA"),AF181,IF(EXACT(AE181, "Gvg-A"),AF181,IF(EXACT(AE181, "Gvg"),AF181,0))),0),0)," ")</f>
        <v xml:space="preserve"> </v>
      </c>
      <c r="CQ181" s="5" t="str">
        <f>IF(Aanbod!D196&gt;"",IF($CO$203&gt;0,$CN$1/$CO$203*CO181,0)," ")</f>
        <v xml:space="preserve"> </v>
      </c>
      <c r="CR181" s="29" t="str">
        <f>IF(Aanbod!D196&gt;"",IF(CP181&gt;0,CQ181/CP181," ")," ")</f>
        <v xml:space="preserve"> </v>
      </c>
      <c r="CS181" s="5"/>
      <c r="CT181" s="5"/>
      <c r="CU181" s="5" t="str">
        <f>IF(Aanbod!D196&gt;"",IF(EXACT(BZ181,0),IF(EXACT(AK181,0),IF(EXACT(AE181, "pB"),AH181,IF(EXACT(AE181, "Gvg-B"),AH181,IF(EXACT(AE181, "Gvg"),AH181,0))),0),0)," ")</f>
        <v xml:space="preserve"> </v>
      </c>
      <c r="CV181" s="5" t="str">
        <f>IF(Aanbod!D196&gt;"",IF(EXACT(BZ181,0),IF(EXACT(AK181,0),IF(EXACT(AE181, "pB"),AF181,IF(EXACT(AE181, "Gvg-B"),AF181,IF(EXACT(AE181, "Gvg"),AF181,0))),0),0)," ")</f>
        <v xml:space="preserve"> </v>
      </c>
      <c r="CW181" s="9" t="str">
        <f>IF(Aanbod!D196&gt;"",IF($CU$203&gt;0,$CT$1/$CU$203*CU181,0)," ")</f>
        <v xml:space="preserve"> </v>
      </c>
      <c r="CX181" s="10" t="str">
        <f>IF(Aanbod!D196&gt;"",IF(CV181&gt;0,CW181/CV181," ")," ")</f>
        <v xml:space="preserve"> </v>
      </c>
      <c r="CY181" s="26"/>
      <c r="CZ181" s="30"/>
      <c r="DA181" s="31" t="str">
        <f>IF(Aanbod!D196&gt;"",IF(EXACT(BZ181,0),IF(EXACT(AK181,0),IF(EXACT(AE181, "pA"),AH181,IF(EXACT(AE181, "Gvg"),AH181,IF(EXACT(AE181, "Gvg-A"),AH181,IF(EXACT(AE181, "Gvg-B"),AH181,0)))),0),0)," ")</f>
        <v xml:space="preserve"> </v>
      </c>
      <c r="DB181" s="31" t="str">
        <f>IF(Aanbod!D196&gt;"",IF(EXACT(BZ181,0),IF(EXACT(AK181,0),IF(EXACT(AE181, "pA"),AF181,IF(EXACT(AE181, "Gvg"),AF181,IF(EXACT(AE181, "Gvg-A"),AF181,IF(EXACT(AE181, "Gvg-B"),AF181,0)))),0),0)," ")</f>
        <v xml:space="preserve"> </v>
      </c>
      <c r="DC181" s="31" t="str">
        <f>IF(Aanbod!D196&gt;"",IF($DA$203&gt;0,$CZ$1/$DA$203*DA181,0)," ")</f>
        <v xml:space="preserve"> </v>
      </c>
      <c r="DD181" s="29" t="str">
        <f>IF(Aanbod!D196&gt;"",IF(DB181&gt;0,DC181/DB181," ")," ")</f>
        <v xml:space="preserve"> </v>
      </c>
      <c r="DF181" s="26"/>
      <c r="DG181" s="30"/>
      <c r="DH181" s="31" t="str">
        <f>IF(Aanbod!D196&gt;"",IF(EXACT(BZ181,0),IF(EXACT(AK181,0),IF(EXACT(AE181, "pB"),AH181,IF(EXACT(AE181, "Gvg"),AH181,IF(EXACT(AE181, "Gvg-A"),AH181,IF(EXACT(AE181, "Gvg-B"),AH181,0)))),0),0)," ")</f>
        <v xml:space="preserve"> </v>
      </c>
      <c r="DI181" s="31" t="str">
        <f>IF(Aanbod!D196&gt;"",IF(EXACT(BZ181,0),IF(EXACT(AK181,0),IF(EXACT(AE181, "pB"),AF181,IF(EXACT(AE181, "Gvg"),AF181,IF(EXACT(AE181, "Gvg-A"),AF181,IF(EXACT(AE181, "Gvg-B"),AF181,0)))),0),0)," ")</f>
        <v xml:space="preserve"> </v>
      </c>
      <c r="DJ181" s="31" t="str">
        <f>IF(Aanbod!D196&gt;"",IF($DH$203&gt;0,$DG$1/$DH$203*DH181,0)," ")</f>
        <v xml:space="preserve"> </v>
      </c>
      <c r="DK181" s="29" t="str">
        <f>IF(Aanbod!D196&gt;"",IF(DI181&gt;0,DJ181/DI181," ")," ")</f>
        <v xml:space="preserve"> </v>
      </c>
      <c r="DM181" s="37" t="str">
        <f>IF(Aanbod!D196&gt;"",BX181-BZ181+CQ181+CW181+DC181+DJ181," ")</f>
        <v xml:space="preserve"> </v>
      </c>
      <c r="DN181" s="35" t="str">
        <f>IF(Aanbod!D196&gt;"",IF((DM181-AF181)&gt;0,(DM181-AF181),0)," ")</f>
        <v xml:space="preserve"> </v>
      </c>
      <c r="DO181" s="35" t="str">
        <f>IF(Aanbod!D196&gt;"",IF(DN181&gt;0,(Berekening!H181+BB181+CQ181)/DM181*DN181,0)," ")</f>
        <v xml:space="preserve"> </v>
      </c>
      <c r="DP181" s="35" t="str">
        <f>IF(Aanbod!D196&gt;"",IF(DN181&gt;0,(Berekening!N181+BH181+CW181)/DM181*DN181,0)," ")</f>
        <v xml:space="preserve"> </v>
      </c>
      <c r="DQ181" s="35" t="str">
        <f>IF(Aanbod!D196&gt;"",IF(DN181&gt;0,(Berekening!T181+BN181+DC181)/DM181*DN181,0)," ")</f>
        <v xml:space="preserve"> </v>
      </c>
      <c r="DR181" s="33" t="str">
        <f>IF(Aanbod!D196&gt;"",IF(DN181&gt;0,(Berekening!AA181+BU181+DJ181)/DM181*DN181,0)," ")</f>
        <v xml:space="preserve"> </v>
      </c>
      <c r="DS181" s="35"/>
      <c r="DT181" s="38" t="str">
        <f>IF(Aanbod!D196&gt;"",ROUND((DM181-DN181),2)," ")</f>
        <v xml:space="preserve"> </v>
      </c>
      <c r="DU181" s="38" t="str">
        <f>IF(Aanbod!D196&gt;"",IF(DT181=C181,0.01,DT181),"")</f>
        <v/>
      </c>
      <c r="DV181" s="39" t="str">
        <f>IF(Aanbod!D196&gt;"",RANK(DU181,$DU$2:$DU$201) + COUNTIF($DU$2:DU181,DU181) -1," ")</f>
        <v xml:space="preserve"> </v>
      </c>
      <c r="DW181" s="35" t="str">
        <f>IF(Aanbod!D196&gt;"",IF($DV$203&lt;0,IF(DV181&lt;=ABS($DV$203),0.01,0),IF(DV181&lt;=ABS($DV$203),-0.01,0))," ")</f>
        <v xml:space="preserve"> </v>
      </c>
      <c r="DX181" s="35"/>
      <c r="DY181" s="28" t="str">
        <f>IF(Aanbod!D196&gt;"",DT181+DW181," ")</f>
        <v xml:space="preserve"> </v>
      </c>
    </row>
    <row r="182" spans="1:129" x14ac:dyDescent="0.25">
      <c r="A182" s="26" t="str">
        <f>Aanbod!A197</f>
        <v/>
      </c>
      <c r="B182" s="27" t="str">
        <f>IF(Aanbod!D197&gt;"",IF(EXACT(Aanbod!F197, "Preferent"),Aanbod!E197*2,IF(EXACT(Aanbod!F197, "Concurrent"),Aanbod!E197,0))," ")</f>
        <v xml:space="preserve"> </v>
      </c>
      <c r="C182" s="28" t="str">
        <f>IF(Aanbod!E197&gt;0,Aanbod!E197," ")</f>
        <v xml:space="preserve"> </v>
      </c>
      <c r="D182" s="5"/>
      <c r="E182" s="5"/>
      <c r="F182" s="5" t="str">
        <f>IF(Aanbod!D197&gt;"",IF(EXACT(Aanbod!D197, "pA"),Berekening!B182,IF(EXACT(Aanbod!D197, "Gvg-A"),Berekening!B182,IF(EXACT(Aanbod!D197, "Gvg"),Berekening!B182,0)))," ")</f>
        <v xml:space="preserve"> </v>
      </c>
      <c r="G182" s="5" t="str">
        <f>IF(Aanbod!D197&gt;"",IF(EXACT(Aanbod!D197, "pA"),Aanbod!E197,IF(EXACT(Aanbod!D197, "Gvg-A"),Aanbod!E197,IF(EXACT(Aanbod!D197, "Gvg"),Aanbod!E197,0)))," ")</f>
        <v xml:space="preserve"> </v>
      </c>
      <c r="H182" s="5" t="str">
        <f>IF(Aanbod!D197&gt;"",IF($F$203&gt;0,$E$1/$F$203*F182,0)," ")</f>
        <v xml:space="preserve"> </v>
      </c>
      <c r="I182" s="29" t="str">
        <f>IF(Aanbod!D197&gt;"",IF(G182&gt;0,H182/G182," ")," ")</f>
        <v xml:space="preserve"> </v>
      </c>
      <c r="J182" s="5"/>
      <c r="K182" s="5"/>
      <c r="L182" s="5" t="str">
        <f>IF(Aanbod!D197&gt;"",IF(EXACT(Aanbod!D197, "pB"),Berekening!B182,IF(EXACT(Aanbod!D197, "Gvg-B"),Berekening!B182,IF(EXACT(Aanbod!D197, "Gvg"),Berekening!B182,0)))," ")</f>
        <v xml:space="preserve"> </v>
      </c>
      <c r="M182" s="5" t="str">
        <f>IF(Aanbod!D197&gt;"",IF(EXACT(Aanbod!D197, "pB"),Aanbod!E197,IF(EXACT(Aanbod!D197, "Gvg-B"),Aanbod!E197,IF(EXACT(Aanbod!D197, "Gvg"),Aanbod!E197,0)))," ")</f>
        <v xml:space="preserve"> </v>
      </c>
      <c r="N182" s="9" t="str">
        <f>IF(Aanbod!D197&gt;"",IF($L$203&gt;0,$K$1/$L$203*L182,0)," ")</f>
        <v xml:space="preserve"> </v>
      </c>
      <c r="O182" s="10" t="str">
        <f>IF(Aanbod!D197&gt;"",IF(M182&gt;0,N182/M182," ")," ")</f>
        <v xml:space="preserve"> </v>
      </c>
      <c r="P182" s="26"/>
      <c r="Q182" s="30"/>
      <c r="R182" s="31" t="str">
        <f>IF(Aanbod!D197&gt;"",IF(EXACT(Aanbod!D197, "pA"),Berekening!B182,IF(EXACT(Aanbod!D197, "Gvg"),Berekening!B182,IF(EXACT(Aanbod!D197, "Gvg-A"),Berekening!B182,IF(EXACT(Aanbod!D197, "Gvg-B"),Berekening!B182,0))))," ")</f>
        <v xml:space="preserve"> </v>
      </c>
      <c r="S182" s="31" t="str">
        <f>IF(Aanbod!D197&gt;"",IF(EXACT(Aanbod!D197, "pA"),Aanbod!E197,IF(EXACT(Aanbod!D197, "Gvg"),Aanbod!E197,IF(EXACT(Aanbod!D197, "Gvg-A"),Aanbod!E197,IF(EXACT(Aanbod!D197, "Gvg-B"),Aanbod!E197,0))))," ")</f>
        <v xml:space="preserve"> </v>
      </c>
      <c r="T182" s="31" t="str">
        <f>IF(Aanbod!D197&gt;"",IF($R$203&gt;0,$Q$1/$R$203*R182,0)," ")</f>
        <v xml:space="preserve"> </v>
      </c>
      <c r="U182" s="29" t="str">
        <f>IF(Aanbod!D197&gt;"",IF(S182&gt;0,T182/S182," ")," ")</f>
        <v xml:space="preserve"> </v>
      </c>
      <c r="W182" s="26"/>
      <c r="X182" s="30"/>
      <c r="Y182" s="31" t="str">
        <f>IF(Aanbod!D197&gt;"",IF(EXACT(Aanbod!D197, "pB"),Berekening!B182,IF(EXACT(Aanbod!D197, "Gvg"),Berekening!B182,IF(EXACT(Aanbod!D197, "Gvg-A"),Berekening!B182,IF(EXACT(Aanbod!D197, "Gvg-B"),Berekening!B182,0))))," ")</f>
        <v xml:space="preserve"> </v>
      </c>
      <c r="Z182" s="31" t="str">
        <f>IF(Aanbod!D197&gt;"",IF(EXACT(Aanbod!D197, "pB"),Aanbod!E197,IF(EXACT(Aanbod!D197, "Gvg"),Aanbod!E197,IF(EXACT(Aanbod!D197, "Gvg-A"),Aanbod!E197,IF(EXACT(Aanbod!D197, "Gvg-B"),Aanbod!E197,0))))," ")</f>
        <v xml:space="preserve"> </v>
      </c>
      <c r="AA182" s="31" t="str">
        <f>IF(Aanbod!D197&gt;"",IF($Y$203&gt;0,$X$1/$Y$203*Y182,0)," ")</f>
        <v xml:space="preserve"> </v>
      </c>
      <c r="AB182" s="29" t="str">
        <f>IF(Aanbod!D197&gt;"",IF(Z182&gt;0,AA182/Z182," ")," ")</f>
        <v xml:space="preserve"> </v>
      </c>
      <c r="AC182" s="32"/>
      <c r="AD182" s="26" t="str">
        <f>IF(Aanbod!D197&gt;"",ROW(AE182)-1," ")</f>
        <v xml:space="preserve"> </v>
      </c>
      <c r="AE182" t="str">
        <f>IF(Aanbod!D197&gt;"",Aanbod!D197," ")</f>
        <v xml:space="preserve"> </v>
      </c>
      <c r="AF182" s="9" t="str">
        <f>IF(Aanbod!D197&gt;"",Aanbod!E197," ")</f>
        <v xml:space="preserve"> </v>
      </c>
      <c r="AG182" t="str">
        <f>IF(Aanbod!D197&gt;"",Aanbod!F197," ")</f>
        <v xml:space="preserve"> </v>
      </c>
      <c r="AH182" s="33" t="str">
        <f>IF(Aanbod!D197&gt;"",Berekening!B182," ")</f>
        <v xml:space="preserve"> </v>
      </c>
      <c r="AI182" s="34" t="str">
        <f>IF(Aanbod!D197&gt;"",Berekening!H182+Berekening!N182+Berekening!T182+Berekening!AA182," ")</f>
        <v xml:space="preserve"> </v>
      </c>
      <c r="AJ182" s="35" t="str">
        <f>IF(Aanbod!D197&gt;"",IF((AI182-AF182)&gt;0,0,(AI182-AF182))," ")</f>
        <v xml:space="preserve"> </v>
      </c>
      <c r="AK182" s="35" t="str">
        <f>IF(Aanbod!D197&gt;"",IF((AI182-AF182)&gt;0,(AI182-AF182),0)," ")</f>
        <v xml:space="preserve"> </v>
      </c>
      <c r="AL182" s="35" t="str">
        <f>IF(Aanbod!D197&gt;"",IF(AK182&gt;0,Berekening!H182/AI182*AK182,0)," ")</f>
        <v xml:space="preserve"> </v>
      </c>
      <c r="AM182" s="35" t="str">
        <f>IF(Aanbod!D197&gt;"",IF(AK182&gt;0,Berekening!N182/AI182*AK182,0)," ")</f>
        <v xml:space="preserve"> </v>
      </c>
      <c r="AN182" s="35" t="str">
        <f>IF(Aanbod!D197&gt;"",IF(AK182&gt;0,Berekening!T182/AI182*AK182,0)," ")</f>
        <v xml:space="preserve"> </v>
      </c>
      <c r="AO182" s="33" t="str">
        <f>IF(Aanbod!D197&gt;"",IF(AK182&gt;0,Berekening!AA182/AI182*AK182,0)," ")</f>
        <v xml:space="preserve"> </v>
      </c>
      <c r="AX182" s="36"/>
      <c r="AY182" s="5"/>
      <c r="AZ182" s="5" t="str">
        <f>IF(Aanbod!D197&gt;"",IF(EXACT(AK182,0),IF(EXACT(Aanbod!D197, "pA"),Berekening!B182,IF(EXACT(Aanbod!D197, "Gvg-A"),Berekening!B182,IF(EXACT(Aanbod!D197, "Gvg"),Berekening!B182,0))),0)," ")</f>
        <v xml:space="preserve"> </v>
      </c>
      <c r="BA182" s="5" t="str">
        <f>IF(Aanbod!D197&gt;"",IF(EXACT(AK182,0),IF(EXACT(Aanbod!D197, "pA"),Aanbod!E197,IF(EXACT(Aanbod!D197, "Gvg-A"),Aanbod!E197,IF(EXACT(Aanbod!D197, "Gvg"),Aanbod!E197,0))),0)," ")</f>
        <v xml:space="preserve"> </v>
      </c>
      <c r="BB182" s="5" t="str">
        <f>IF(Aanbod!D197&gt;"",IF($AZ$203&gt;0,$AY$1/$AZ$203*AZ182,0)," ")</f>
        <v xml:space="preserve"> </v>
      </c>
      <c r="BC182" s="29" t="str">
        <f>IF(Aanbod!D197&gt;"",IF(BA182&gt;0,BB182/BA182," ")," ")</f>
        <v xml:space="preserve"> </v>
      </c>
      <c r="BD182" s="5"/>
      <c r="BE182" s="5"/>
      <c r="BF182" s="5" t="str">
        <f>IF(Aanbod!D197&gt;"",IF(EXACT(AK182,0),IF(EXACT(Aanbod!D197, "pB"),Berekening!B182,IF(EXACT(Aanbod!D197, "Gvg-B"),Berekening!B182,IF(EXACT(Aanbod!D197, "Gvg"),Berekening!B182,0))),0)," ")</f>
        <v xml:space="preserve"> </v>
      </c>
      <c r="BG182" s="5" t="str">
        <f>IF(Aanbod!D197&gt;"",IF(EXACT(AK182,0),IF(EXACT(Aanbod!D197, "pB"),Aanbod!E197,IF(EXACT(Aanbod!D197, "Gvg-B"),Aanbod!E197,IF(EXACT(Aanbod!D197, "Gvg"),Aanbod!E197,0))),0)," ")</f>
        <v xml:space="preserve"> </v>
      </c>
      <c r="BH182" s="9" t="str">
        <f>IF(Aanbod!D197&gt;"",IF($BF$203&gt;0,$BE$1/$BF$203*BF182,0)," ")</f>
        <v xml:space="preserve"> </v>
      </c>
      <c r="BI182" s="10" t="str">
        <f>IF(Aanbod!D197&gt;"",IF(BG182&gt;0,BH182/BG182," ")," ")</f>
        <v xml:space="preserve"> </v>
      </c>
      <c r="BJ182" s="26"/>
      <c r="BK182" s="30"/>
      <c r="BL182" s="31" t="str">
        <f>IF(Aanbod!D197&gt;"",IF(EXACT(AK182,0),IF(EXACT(Aanbod!D197, "pA"),Berekening!B182,IF(EXACT(Aanbod!D197, "Gvg"),Berekening!B182,IF(EXACT(Aanbod!D197, "Gvg-A"),Berekening!B182,IF(EXACT(Aanbod!D197, "Gvg-B"),Berekening!B182,0)))),0)," ")</f>
        <v xml:space="preserve"> </v>
      </c>
      <c r="BM182" s="31" t="str">
        <f>IF(Aanbod!D197&gt;"",IF(EXACT(AK182,0),IF(EXACT(Aanbod!D197, "pA"),Aanbod!E197,IF(EXACT(Aanbod!D197, "Gvg"),Aanbod!E197,IF(EXACT(Aanbod!D197, "Gvg-A"),Aanbod!E197,IF(EXACT(Aanbod!D197, "Gvg-B"),Aanbod!E197,0)))),0)," ")</f>
        <v xml:space="preserve"> </v>
      </c>
      <c r="BN182" s="31" t="str">
        <f>IF(Aanbod!D197&gt;"",IF($BL$203&gt;0,$BK$1/$BL$203*BL182,0)," ")</f>
        <v xml:space="preserve"> </v>
      </c>
      <c r="BO182" s="29" t="str">
        <f>IF(Aanbod!D197&gt;"",IF(BM182&gt;0,BN182/BM182," ")," ")</f>
        <v xml:space="preserve"> </v>
      </c>
      <c r="BQ182" s="26"/>
      <c r="BR182" s="30"/>
      <c r="BS182" s="31" t="str">
        <f>IF(Aanbod!D197&gt;"",IF(EXACT(AK182,0),IF(EXACT(Aanbod!D197, "pB"),Berekening!B182,IF(EXACT(Aanbod!D197, "Gvg"),Berekening!B182,IF(EXACT(Aanbod!D197, "Gvg-A"),Berekening!B182,IF(EXACT(Aanbod!D197, "Gvg-B"),Berekening!B182,0)))),0)," ")</f>
        <v xml:space="preserve"> </v>
      </c>
      <c r="BT182" s="31" t="str">
        <f>IF(Aanbod!D197&gt;"",IF(EXACT(AK182,0),IF(EXACT(Aanbod!D197, "pB"),Aanbod!E197,IF(EXACT(Aanbod!D197, "Gvg"),Aanbod!E197,IF(EXACT(Aanbod!D197, "Gvg-A"),Aanbod!E197,IF(EXACT(Aanbod!D197, "Gvg-B"),Aanbod!E197,0)))),0)," ")</f>
        <v xml:space="preserve"> </v>
      </c>
      <c r="BU182" s="31" t="str">
        <f>IF(Aanbod!D197&gt;"",IF($BS$203&gt;0,$BR$1/$BS$203*BS182,0)," ")</f>
        <v xml:space="preserve"> </v>
      </c>
      <c r="BV182" s="29" t="str">
        <f>IF(Aanbod!D197&gt;"",IF(BT182&gt;0,BU182/BT182," ")," ")</f>
        <v xml:space="preserve"> </v>
      </c>
      <c r="BX182" s="34" t="str">
        <f>IF(Aanbod!D197&gt;"",AI182-AK182+BB182+BH182+BN182+BU182," ")</f>
        <v xml:space="preserve"> </v>
      </c>
      <c r="BY182" s="35" t="str">
        <f>IF(Aanbod!D197&gt;"",IF((BX182-AF182)&gt;0,0,(BX182-AF182))," ")</f>
        <v xml:space="preserve"> </v>
      </c>
      <c r="BZ182" s="35" t="str">
        <f>IF(Aanbod!D197&gt;"",IF((BX182-AF182)&gt;0,(BX182-AF182),0)," ")</f>
        <v xml:space="preserve"> </v>
      </c>
      <c r="CA182" s="35" t="str">
        <f>IF(Aanbod!D197&gt;"",IF(BZ182&gt;0,(Berekening!H182+BB182)/BX182*BZ182,0)," ")</f>
        <v xml:space="preserve"> </v>
      </c>
      <c r="CB182" s="35" t="str">
        <f>IF(Aanbod!D197&gt;"",IF(BZ182&gt;0,(Berekening!N182+BH182)/BX182*BZ182,0)," ")</f>
        <v xml:space="preserve"> </v>
      </c>
      <c r="CC182" s="35" t="str">
        <f>IF(Aanbod!D197&gt;"",IF(BZ182&gt;0,(Berekening!T182+BN182)/BX182*BZ182,0)," ")</f>
        <v xml:space="preserve"> </v>
      </c>
      <c r="CD182" s="33" t="str">
        <f>IF(Aanbod!D197&gt;"",IF(BZ182&gt;0,Berekening!AA182/BX182*BZ182,0)," ")</f>
        <v xml:space="preserve"> </v>
      </c>
      <c r="CE182" s="35"/>
      <c r="CM182" s="36"/>
      <c r="CN182" s="5"/>
      <c r="CO182" s="5" t="str">
        <f>IF(Aanbod!D197&gt;"",IF(EXACT(BZ182,0),IF(EXACT(AK182,0),IF(EXACT(AE182, "pA"),AH182,IF(EXACT(AE182, "Gvg-A"),AH182,IF(EXACT(AE182, "Gvg"),AH182,0))),0),0)," ")</f>
        <v xml:space="preserve"> </v>
      </c>
      <c r="CP182" s="5" t="str">
        <f>IF(Aanbod!D197&gt;"",IF(EXACT(BZ182,0),IF(EXACT(AK182,0),IF(EXACT(AE182, "pA"),AF182,IF(EXACT(AE182, "Gvg-A"),AF182,IF(EXACT(AE182, "Gvg"),AF182,0))),0),0)," ")</f>
        <v xml:space="preserve"> </v>
      </c>
      <c r="CQ182" s="5" t="str">
        <f>IF(Aanbod!D197&gt;"",IF($CO$203&gt;0,$CN$1/$CO$203*CO182,0)," ")</f>
        <v xml:space="preserve"> </v>
      </c>
      <c r="CR182" s="29" t="str">
        <f>IF(Aanbod!D197&gt;"",IF(CP182&gt;0,CQ182/CP182," ")," ")</f>
        <v xml:space="preserve"> </v>
      </c>
      <c r="CS182" s="5"/>
      <c r="CT182" s="5"/>
      <c r="CU182" s="5" t="str">
        <f>IF(Aanbod!D197&gt;"",IF(EXACT(BZ182,0),IF(EXACT(AK182,0),IF(EXACT(AE182, "pB"),AH182,IF(EXACT(AE182, "Gvg-B"),AH182,IF(EXACT(AE182, "Gvg"),AH182,0))),0),0)," ")</f>
        <v xml:space="preserve"> </v>
      </c>
      <c r="CV182" s="5" t="str">
        <f>IF(Aanbod!D197&gt;"",IF(EXACT(BZ182,0),IF(EXACT(AK182,0),IF(EXACT(AE182, "pB"),AF182,IF(EXACT(AE182, "Gvg-B"),AF182,IF(EXACT(AE182, "Gvg"),AF182,0))),0),0)," ")</f>
        <v xml:space="preserve"> </v>
      </c>
      <c r="CW182" s="9" t="str">
        <f>IF(Aanbod!D197&gt;"",IF($CU$203&gt;0,$CT$1/$CU$203*CU182,0)," ")</f>
        <v xml:space="preserve"> </v>
      </c>
      <c r="CX182" s="10" t="str">
        <f>IF(Aanbod!D197&gt;"",IF(CV182&gt;0,CW182/CV182," ")," ")</f>
        <v xml:space="preserve"> </v>
      </c>
      <c r="CY182" s="26"/>
      <c r="CZ182" s="30"/>
      <c r="DA182" s="31" t="str">
        <f>IF(Aanbod!D197&gt;"",IF(EXACT(BZ182,0),IF(EXACT(AK182,0),IF(EXACT(AE182, "pA"),AH182,IF(EXACT(AE182, "Gvg"),AH182,IF(EXACT(AE182, "Gvg-A"),AH182,IF(EXACT(AE182, "Gvg-B"),AH182,0)))),0),0)," ")</f>
        <v xml:space="preserve"> </v>
      </c>
      <c r="DB182" s="31" t="str">
        <f>IF(Aanbod!D197&gt;"",IF(EXACT(BZ182,0),IF(EXACT(AK182,0),IF(EXACT(AE182, "pA"),AF182,IF(EXACT(AE182, "Gvg"),AF182,IF(EXACT(AE182, "Gvg-A"),AF182,IF(EXACT(AE182, "Gvg-B"),AF182,0)))),0),0)," ")</f>
        <v xml:space="preserve"> </v>
      </c>
      <c r="DC182" s="31" t="str">
        <f>IF(Aanbod!D197&gt;"",IF($DA$203&gt;0,$CZ$1/$DA$203*DA182,0)," ")</f>
        <v xml:space="preserve"> </v>
      </c>
      <c r="DD182" s="29" t="str">
        <f>IF(Aanbod!D197&gt;"",IF(DB182&gt;0,DC182/DB182," ")," ")</f>
        <v xml:space="preserve"> </v>
      </c>
      <c r="DF182" s="26"/>
      <c r="DG182" s="30"/>
      <c r="DH182" s="31" t="str">
        <f>IF(Aanbod!D197&gt;"",IF(EXACT(BZ182,0),IF(EXACT(AK182,0),IF(EXACT(AE182, "pB"),AH182,IF(EXACT(AE182, "Gvg"),AH182,IF(EXACT(AE182, "Gvg-A"),AH182,IF(EXACT(AE182, "Gvg-B"),AH182,0)))),0),0)," ")</f>
        <v xml:space="preserve"> </v>
      </c>
      <c r="DI182" s="31" t="str">
        <f>IF(Aanbod!D197&gt;"",IF(EXACT(BZ182,0),IF(EXACT(AK182,0),IF(EXACT(AE182, "pB"),AF182,IF(EXACT(AE182, "Gvg"),AF182,IF(EXACT(AE182, "Gvg-A"),AF182,IF(EXACT(AE182, "Gvg-B"),AF182,0)))),0),0)," ")</f>
        <v xml:space="preserve"> </v>
      </c>
      <c r="DJ182" s="31" t="str">
        <f>IF(Aanbod!D197&gt;"",IF($DH$203&gt;0,$DG$1/$DH$203*DH182,0)," ")</f>
        <v xml:space="preserve"> </v>
      </c>
      <c r="DK182" s="29" t="str">
        <f>IF(Aanbod!D197&gt;"",IF(DI182&gt;0,DJ182/DI182," ")," ")</f>
        <v xml:space="preserve"> </v>
      </c>
      <c r="DM182" s="37" t="str">
        <f>IF(Aanbod!D197&gt;"",BX182-BZ182+CQ182+CW182+DC182+DJ182," ")</f>
        <v xml:space="preserve"> </v>
      </c>
      <c r="DN182" s="35" t="str">
        <f>IF(Aanbod!D197&gt;"",IF((DM182-AF182)&gt;0,(DM182-AF182),0)," ")</f>
        <v xml:space="preserve"> </v>
      </c>
      <c r="DO182" s="35" t="str">
        <f>IF(Aanbod!D197&gt;"",IF(DN182&gt;0,(Berekening!H182+BB182+CQ182)/DM182*DN182,0)," ")</f>
        <v xml:space="preserve"> </v>
      </c>
      <c r="DP182" s="35" t="str">
        <f>IF(Aanbod!D197&gt;"",IF(DN182&gt;0,(Berekening!N182+BH182+CW182)/DM182*DN182,0)," ")</f>
        <v xml:space="preserve"> </v>
      </c>
      <c r="DQ182" s="35" t="str">
        <f>IF(Aanbod!D197&gt;"",IF(DN182&gt;0,(Berekening!T182+BN182+DC182)/DM182*DN182,0)," ")</f>
        <v xml:space="preserve"> </v>
      </c>
      <c r="DR182" s="33" t="str">
        <f>IF(Aanbod!D197&gt;"",IF(DN182&gt;0,(Berekening!AA182+BU182+DJ182)/DM182*DN182,0)," ")</f>
        <v xml:space="preserve"> </v>
      </c>
      <c r="DS182" s="35"/>
      <c r="DT182" s="38" t="str">
        <f>IF(Aanbod!D197&gt;"",ROUND((DM182-DN182),2)," ")</f>
        <v xml:space="preserve"> </v>
      </c>
      <c r="DU182" s="38" t="str">
        <f>IF(Aanbod!D197&gt;"",IF(DT182=C182,0.01,DT182),"")</f>
        <v/>
      </c>
      <c r="DV182" s="39" t="str">
        <f>IF(Aanbod!D197&gt;"",RANK(DU182,$DU$2:$DU$201) + COUNTIF($DU$2:DU182,DU182) -1," ")</f>
        <v xml:space="preserve"> </v>
      </c>
      <c r="DW182" s="35" t="str">
        <f>IF(Aanbod!D197&gt;"",IF($DV$203&lt;0,IF(DV182&lt;=ABS($DV$203),0.01,0),IF(DV182&lt;=ABS($DV$203),-0.01,0))," ")</f>
        <v xml:space="preserve"> </v>
      </c>
      <c r="DX182" s="35"/>
      <c r="DY182" s="28" t="str">
        <f>IF(Aanbod!D197&gt;"",DT182+DW182," ")</f>
        <v xml:space="preserve"> </v>
      </c>
    </row>
    <row r="183" spans="1:129" x14ac:dyDescent="0.25">
      <c r="A183" s="26" t="str">
        <f>Aanbod!A198</f>
        <v/>
      </c>
      <c r="B183" s="27" t="str">
        <f>IF(Aanbod!D198&gt;"",IF(EXACT(Aanbod!F198, "Preferent"),Aanbod!E198*2,IF(EXACT(Aanbod!F198, "Concurrent"),Aanbod!E198,0))," ")</f>
        <v xml:space="preserve"> </v>
      </c>
      <c r="C183" s="28" t="str">
        <f>IF(Aanbod!E198&gt;0,Aanbod!E198," ")</f>
        <v xml:space="preserve"> </v>
      </c>
      <c r="D183" s="5"/>
      <c r="E183" s="5"/>
      <c r="F183" s="5" t="str">
        <f>IF(Aanbod!D198&gt;"",IF(EXACT(Aanbod!D198, "pA"),Berekening!B183,IF(EXACT(Aanbod!D198, "Gvg-A"),Berekening!B183,IF(EXACT(Aanbod!D198, "Gvg"),Berekening!B183,0)))," ")</f>
        <v xml:space="preserve"> </v>
      </c>
      <c r="G183" s="5" t="str">
        <f>IF(Aanbod!D198&gt;"",IF(EXACT(Aanbod!D198, "pA"),Aanbod!E198,IF(EXACT(Aanbod!D198, "Gvg-A"),Aanbod!E198,IF(EXACT(Aanbod!D198, "Gvg"),Aanbod!E198,0)))," ")</f>
        <v xml:space="preserve"> </v>
      </c>
      <c r="H183" s="5" t="str">
        <f>IF(Aanbod!D198&gt;"",IF($F$203&gt;0,$E$1/$F$203*F183,0)," ")</f>
        <v xml:space="preserve"> </v>
      </c>
      <c r="I183" s="29" t="str">
        <f>IF(Aanbod!D198&gt;"",IF(G183&gt;0,H183/G183," ")," ")</f>
        <v xml:space="preserve"> </v>
      </c>
      <c r="J183" s="5"/>
      <c r="K183" s="5"/>
      <c r="L183" s="5" t="str">
        <f>IF(Aanbod!D198&gt;"",IF(EXACT(Aanbod!D198, "pB"),Berekening!B183,IF(EXACT(Aanbod!D198, "Gvg-B"),Berekening!B183,IF(EXACT(Aanbod!D198, "Gvg"),Berekening!B183,0)))," ")</f>
        <v xml:space="preserve"> </v>
      </c>
      <c r="M183" s="5" t="str">
        <f>IF(Aanbod!D198&gt;"",IF(EXACT(Aanbod!D198, "pB"),Aanbod!E198,IF(EXACT(Aanbod!D198, "Gvg-B"),Aanbod!E198,IF(EXACT(Aanbod!D198, "Gvg"),Aanbod!E198,0)))," ")</f>
        <v xml:space="preserve"> </v>
      </c>
      <c r="N183" s="9" t="str">
        <f>IF(Aanbod!D198&gt;"",IF($L$203&gt;0,$K$1/$L$203*L183,0)," ")</f>
        <v xml:space="preserve"> </v>
      </c>
      <c r="O183" s="10" t="str">
        <f>IF(Aanbod!D198&gt;"",IF(M183&gt;0,N183/M183," ")," ")</f>
        <v xml:space="preserve"> </v>
      </c>
      <c r="P183" s="26"/>
      <c r="Q183" s="30"/>
      <c r="R183" s="31" t="str">
        <f>IF(Aanbod!D198&gt;"",IF(EXACT(Aanbod!D198, "pA"),Berekening!B183,IF(EXACT(Aanbod!D198, "Gvg"),Berekening!B183,IF(EXACT(Aanbod!D198, "Gvg-A"),Berekening!B183,IF(EXACT(Aanbod!D198, "Gvg-B"),Berekening!B183,0))))," ")</f>
        <v xml:space="preserve"> </v>
      </c>
      <c r="S183" s="31" t="str">
        <f>IF(Aanbod!D198&gt;"",IF(EXACT(Aanbod!D198, "pA"),Aanbod!E198,IF(EXACT(Aanbod!D198, "Gvg"),Aanbod!E198,IF(EXACT(Aanbod!D198, "Gvg-A"),Aanbod!E198,IF(EXACT(Aanbod!D198, "Gvg-B"),Aanbod!E198,0))))," ")</f>
        <v xml:space="preserve"> </v>
      </c>
      <c r="T183" s="31" t="str">
        <f>IF(Aanbod!D198&gt;"",IF($R$203&gt;0,$Q$1/$R$203*R183,0)," ")</f>
        <v xml:space="preserve"> </v>
      </c>
      <c r="U183" s="29" t="str">
        <f>IF(Aanbod!D198&gt;"",IF(S183&gt;0,T183/S183," ")," ")</f>
        <v xml:space="preserve"> </v>
      </c>
      <c r="W183" s="26"/>
      <c r="X183" s="30"/>
      <c r="Y183" s="31" t="str">
        <f>IF(Aanbod!D198&gt;"",IF(EXACT(Aanbod!D198, "pB"),Berekening!B183,IF(EXACT(Aanbod!D198, "Gvg"),Berekening!B183,IF(EXACT(Aanbod!D198, "Gvg-A"),Berekening!B183,IF(EXACT(Aanbod!D198, "Gvg-B"),Berekening!B183,0))))," ")</f>
        <v xml:space="preserve"> </v>
      </c>
      <c r="Z183" s="31" t="str">
        <f>IF(Aanbod!D198&gt;"",IF(EXACT(Aanbod!D198, "pB"),Aanbod!E198,IF(EXACT(Aanbod!D198, "Gvg"),Aanbod!E198,IF(EXACT(Aanbod!D198, "Gvg-A"),Aanbod!E198,IF(EXACT(Aanbod!D198, "Gvg-B"),Aanbod!E198,0))))," ")</f>
        <v xml:space="preserve"> </v>
      </c>
      <c r="AA183" s="31" t="str">
        <f>IF(Aanbod!D198&gt;"",IF($Y$203&gt;0,$X$1/$Y$203*Y183,0)," ")</f>
        <v xml:space="preserve"> </v>
      </c>
      <c r="AB183" s="29" t="str">
        <f>IF(Aanbod!D198&gt;"",IF(Z183&gt;0,AA183/Z183," ")," ")</f>
        <v xml:space="preserve"> </v>
      </c>
      <c r="AC183" s="32"/>
      <c r="AD183" s="26" t="str">
        <f>IF(Aanbod!D198&gt;"",ROW(AE183)-1," ")</f>
        <v xml:space="preserve"> </v>
      </c>
      <c r="AE183" t="str">
        <f>IF(Aanbod!D198&gt;"",Aanbod!D198," ")</f>
        <v xml:space="preserve"> </v>
      </c>
      <c r="AF183" s="9" t="str">
        <f>IF(Aanbod!D198&gt;"",Aanbod!E198," ")</f>
        <v xml:space="preserve"> </v>
      </c>
      <c r="AG183" t="str">
        <f>IF(Aanbod!D198&gt;"",Aanbod!F198," ")</f>
        <v xml:space="preserve"> </v>
      </c>
      <c r="AH183" s="33" t="str">
        <f>IF(Aanbod!D198&gt;"",Berekening!B183," ")</f>
        <v xml:space="preserve"> </v>
      </c>
      <c r="AI183" s="34" t="str">
        <f>IF(Aanbod!D198&gt;"",Berekening!H183+Berekening!N183+Berekening!T183+Berekening!AA183," ")</f>
        <v xml:space="preserve"> </v>
      </c>
      <c r="AJ183" s="35" t="str">
        <f>IF(Aanbod!D198&gt;"",IF((AI183-AF183)&gt;0,0,(AI183-AF183))," ")</f>
        <v xml:space="preserve"> </v>
      </c>
      <c r="AK183" s="35" t="str">
        <f>IF(Aanbod!D198&gt;"",IF((AI183-AF183)&gt;0,(AI183-AF183),0)," ")</f>
        <v xml:space="preserve"> </v>
      </c>
      <c r="AL183" s="35" t="str">
        <f>IF(Aanbod!D198&gt;"",IF(AK183&gt;0,Berekening!H183/AI183*AK183,0)," ")</f>
        <v xml:space="preserve"> </v>
      </c>
      <c r="AM183" s="35" t="str">
        <f>IF(Aanbod!D198&gt;"",IF(AK183&gt;0,Berekening!N183/AI183*AK183,0)," ")</f>
        <v xml:space="preserve"> </v>
      </c>
      <c r="AN183" s="35" t="str">
        <f>IF(Aanbod!D198&gt;"",IF(AK183&gt;0,Berekening!T183/AI183*AK183,0)," ")</f>
        <v xml:space="preserve"> </v>
      </c>
      <c r="AO183" s="33" t="str">
        <f>IF(Aanbod!D198&gt;"",IF(AK183&gt;0,Berekening!AA183/AI183*AK183,0)," ")</f>
        <v xml:space="preserve"> </v>
      </c>
      <c r="AX183" s="36"/>
      <c r="AY183" s="5"/>
      <c r="AZ183" s="5" t="str">
        <f>IF(Aanbod!D198&gt;"",IF(EXACT(AK183,0),IF(EXACT(Aanbod!D198, "pA"),Berekening!B183,IF(EXACT(Aanbod!D198, "Gvg-A"),Berekening!B183,IF(EXACT(Aanbod!D198, "Gvg"),Berekening!B183,0))),0)," ")</f>
        <v xml:space="preserve"> </v>
      </c>
      <c r="BA183" s="5" t="str">
        <f>IF(Aanbod!D198&gt;"",IF(EXACT(AK183,0),IF(EXACT(Aanbod!D198, "pA"),Aanbod!E198,IF(EXACT(Aanbod!D198, "Gvg-A"),Aanbod!E198,IF(EXACT(Aanbod!D198, "Gvg"),Aanbod!E198,0))),0)," ")</f>
        <v xml:space="preserve"> </v>
      </c>
      <c r="BB183" s="5" t="str">
        <f>IF(Aanbod!D198&gt;"",IF($AZ$203&gt;0,$AY$1/$AZ$203*AZ183,0)," ")</f>
        <v xml:space="preserve"> </v>
      </c>
      <c r="BC183" s="29" t="str">
        <f>IF(Aanbod!D198&gt;"",IF(BA183&gt;0,BB183/BA183," ")," ")</f>
        <v xml:space="preserve"> </v>
      </c>
      <c r="BD183" s="5"/>
      <c r="BE183" s="5"/>
      <c r="BF183" s="5" t="str">
        <f>IF(Aanbod!D198&gt;"",IF(EXACT(AK183,0),IF(EXACT(Aanbod!D198, "pB"),Berekening!B183,IF(EXACT(Aanbod!D198, "Gvg-B"),Berekening!B183,IF(EXACT(Aanbod!D198, "Gvg"),Berekening!B183,0))),0)," ")</f>
        <v xml:space="preserve"> </v>
      </c>
      <c r="BG183" s="5" t="str">
        <f>IF(Aanbod!D198&gt;"",IF(EXACT(AK183,0),IF(EXACT(Aanbod!D198, "pB"),Aanbod!E198,IF(EXACT(Aanbod!D198, "Gvg-B"),Aanbod!E198,IF(EXACT(Aanbod!D198, "Gvg"),Aanbod!E198,0))),0)," ")</f>
        <v xml:space="preserve"> </v>
      </c>
      <c r="BH183" s="9" t="str">
        <f>IF(Aanbod!D198&gt;"",IF($BF$203&gt;0,$BE$1/$BF$203*BF183,0)," ")</f>
        <v xml:space="preserve"> </v>
      </c>
      <c r="BI183" s="10" t="str">
        <f>IF(Aanbod!D198&gt;"",IF(BG183&gt;0,BH183/BG183," ")," ")</f>
        <v xml:space="preserve"> </v>
      </c>
      <c r="BJ183" s="26"/>
      <c r="BK183" s="30"/>
      <c r="BL183" s="31" t="str">
        <f>IF(Aanbod!D198&gt;"",IF(EXACT(AK183,0),IF(EXACT(Aanbod!D198, "pA"),Berekening!B183,IF(EXACT(Aanbod!D198, "Gvg"),Berekening!B183,IF(EXACT(Aanbod!D198, "Gvg-A"),Berekening!B183,IF(EXACT(Aanbod!D198, "Gvg-B"),Berekening!B183,0)))),0)," ")</f>
        <v xml:space="preserve"> </v>
      </c>
      <c r="BM183" s="31" t="str">
        <f>IF(Aanbod!D198&gt;"",IF(EXACT(AK183,0),IF(EXACT(Aanbod!D198, "pA"),Aanbod!E198,IF(EXACT(Aanbod!D198, "Gvg"),Aanbod!E198,IF(EXACT(Aanbod!D198, "Gvg-A"),Aanbod!E198,IF(EXACT(Aanbod!D198, "Gvg-B"),Aanbod!E198,0)))),0)," ")</f>
        <v xml:space="preserve"> </v>
      </c>
      <c r="BN183" s="31" t="str">
        <f>IF(Aanbod!D198&gt;"",IF($BL$203&gt;0,$BK$1/$BL$203*BL183,0)," ")</f>
        <v xml:space="preserve"> </v>
      </c>
      <c r="BO183" s="29" t="str">
        <f>IF(Aanbod!D198&gt;"",IF(BM183&gt;0,BN183/BM183," ")," ")</f>
        <v xml:space="preserve"> </v>
      </c>
      <c r="BQ183" s="26"/>
      <c r="BR183" s="30"/>
      <c r="BS183" s="31" t="str">
        <f>IF(Aanbod!D198&gt;"",IF(EXACT(AK183,0),IF(EXACT(Aanbod!D198, "pB"),Berekening!B183,IF(EXACT(Aanbod!D198, "Gvg"),Berekening!B183,IF(EXACT(Aanbod!D198, "Gvg-A"),Berekening!B183,IF(EXACT(Aanbod!D198, "Gvg-B"),Berekening!B183,0)))),0)," ")</f>
        <v xml:space="preserve"> </v>
      </c>
      <c r="BT183" s="31" t="str">
        <f>IF(Aanbod!D198&gt;"",IF(EXACT(AK183,0),IF(EXACT(Aanbod!D198, "pB"),Aanbod!E198,IF(EXACT(Aanbod!D198, "Gvg"),Aanbod!E198,IF(EXACT(Aanbod!D198, "Gvg-A"),Aanbod!E198,IF(EXACT(Aanbod!D198, "Gvg-B"),Aanbod!E198,0)))),0)," ")</f>
        <v xml:space="preserve"> </v>
      </c>
      <c r="BU183" s="31" t="str">
        <f>IF(Aanbod!D198&gt;"",IF($BS$203&gt;0,$BR$1/$BS$203*BS183,0)," ")</f>
        <v xml:space="preserve"> </v>
      </c>
      <c r="BV183" s="29" t="str">
        <f>IF(Aanbod!D198&gt;"",IF(BT183&gt;0,BU183/BT183," ")," ")</f>
        <v xml:space="preserve"> </v>
      </c>
      <c r="BX183" s="34" t="str">
        <f>IF(Aanbod!D198&gt;"",AI183-AK183+BB183+BH183+BN183+BU183," ")</f>
        <v xml:space="preserve"> </v>
      </c>
      <c r="BY183" s="35" t="str">
        <f>IF(Aanbod!D198&gt;"",IF((BX183-AF183)&gt;0,0,(BX183-AF183))," ")</f>
        <v xml:space="preserve"> </v>
      </c>
      <c r="BZ183" s="35" t="str">
        <f>IF(Aanbod!D198&gt;"",IF((BX183-AF183)&gt;0,(BX183-AF183),0)," ")</f>
        <v xml:space="preserve"> </v>
      </c>
      <c r="CA183" s="35" t="str">
        <f>IF(Aanbod!D198&gt;"",IF(BZ183&gt;0,(Berekening!H183+BB183)/BX183*BZ183,0)," ")</f>
        <v xml:space="preserve"> </v>
      </c>
      <c r="CB183" s="35" t="str">
        <f>IF(Aanbod!D198&gt;"",IF(BZ183&gt;0,(Berekening!N183+BH183)/BX183*BZ183,0)," ")</f>
        <v xml:space="preserve"> </v>
      </c>
      <c r="CC183" s="35" t="str">
        <f>IF(Aanbod!D198&gt;"",IF(BZ183&gt;0,(Berekening!T183+BN183)/BX183*BZ183,0)," ")</f>
        <v xml:space="preserve"> </v>
      </c>
      <c r="CD183" s="33" t="str">
        <f>IF(Aanbod!D198&gt;"",IF(BZ183&gt;0,Berekening!AA183/BX183*BZ183,0)," ")</f>
        <v xml:space="preserve"> </v>
      </c>
      <c r="CE183" s="35"/>
      <c r="CM183" s="36"/>
      <c r="CN183" s="5"/>
      <c r="CO183" s="5" t="str">
        <f>IF(Aanbod!D198&gt;"",IF(EXACT(BZ183,0),IF(EXACT(AK183,0),IF(EXACT(AE183, "pA"),AH183,IF(EXACT(AE183, "Gvg-A"),AH183,IF(EXACT(AE183, "Gvg"),AH183,0))),0),0)," ")</f>
        <v xml:space="preserve"> </v>
      </c>
      <c r="CP183" s="5" t="str">
        <f>IF(Aanbod!D198&gt;"",IF(EXACT(BZ183,0),IF(EXACT(AK183,0),IF(EXACT(AE183, "pA"),AF183,IF(EXACT(AE183, "Gvg-A"),AF183,IF(EXACT(AE183, "Gvg"),AF183,0))),0),0)," ")</f>
        <v xml:space="preserve"> </v>
      </c>
      <c r="CQ183" s="5" t="str">
        <f>IF(Aanbod!D198&gt;"",IF($CO$203&gt;0,$CN$1/$CO$203*CO183,0)," ")</f>
        <v xml:space="preserve"> </v>
      </c>
      <c r="CR183" s="29" t="str">
        <f>IF(Aanbod!D198&gt;"",IF(CP183&gt;0,CQ183/CP183," ")," ")</f>
        <v xml:space="preserve"> </v>
      </c>
      <c r="CS183" s="5"/>
      <c r="CT183" s="5"/>
      <c r="CU183" s="5" t="str">
        <f>IF(Aanbod!D198&gt;"",IF(EXACT(BZ183,0),IF(EXACT(AK183,0),IF(EXACT(AE183, "pB"),AH183,IF(EXACT(AE183, "Gvg-B"),AH183,IF(EXACT(AE183, "Gvg"),AH183,0))),0),0)," ")</f>
        <v xml:space="preserve"> </v>
      </c>
      <c r="CV183" s="5" t="str">
        <f>IF(Aanbod!D198&gt;"",IF(EXACT(BZ183,0),IF(EXACT(AK183,0),IF(EXACT(AE183, "pB"),AF183,IF(EXACT(AE183, "Gvg-B"),AF183,IF(EXACT(AE183, "Gvg"),AF183,0))),0),0)," ")</f>
        <v xml:space="preserve"> </v>
      </c>
      <c r="CW183" s="9" t="str">
        <f>IF(Aanbod!D198&gt;"",IF($CU$203&gt;0,$CT$1/$CU$203*CU183,0)," ")</f>
        <v xml:space="preserve"> </v>
      </c>
      <c r="CX183" s="10" t="str">
        <f>IF(Aanbod!D198&gt;"",IF(CV183&gt;0,CW183/CV183," ")," ")</f>
        <v xml:space="preserve"> </v>
      </c>
      <c r="CY183" s="26"/>
      <c r="CZ183" s="30"/>
      <c r="DA183" s="31" t="str">
        <f>IF(Aanbod!D198&gt;"",IF(EXACT(BZ183,0),IF(EXACT(AK183,0),IF(EXACT(AE183, "pA"),AH183,IF(EXACT(AE183, "Gvg"),AH183,IF(EXACT(AE183, "Gvg-A"),AH183,IF(EXACT(AE183, "Gvg-B"),AH183,0)))),0),0)," ")</f>
        <v xml:space="preserve"> </v>
      </c>
      <c r="DB183" s="31" t="str">
        <f>IF(Aanbod!D198&gt;"",IF(EXACT(BZ183,0),IF(EXACT(AK183,0),IF(EXACT(AE183, "pA"),AF183,IF(EXACT(AE183, "Gvg"),AF183,IF(EXACT(AE183, "Gvg-A"),AF183,IF(EXACT(AE183, "Gvg-B"),AF183,0)))),0),0)," ")</f>
        <v xml:space="preserve"> </v>
      </c>
      <c r="DC183" s="31" t="str">
        <f>IF(Aanbod!D198&gt;"",IF($DA$203&gt;0,$CZ$1/$DA$203*DA183,0)," ")</f>
        <v xml:space="preserve"> </v>
      </c>
      <c r="DD183" s="29" t="str">
        <f>IF(Aanbod!D198&gt;"",IF(DB183&gt;0,DC183/DB183," ")," ")</f>
        <v xml:space="preserve"> </v>
      </c>
      <c r="DF183" s="26"/>
      <c r="DG183" s="30"/>
      <c r="DH183" s="31" t="str">
        <f>IF(Aanbod!D198&gt;"",IF(EXACT(BZ183,0),IF(EXACT(AK183,0),IF(EXACT(AE183, "pB"),AH183,IF(EXACT(AE183, "Gvg"),AH183,IF(EXACT(AE183, "Gvg-A"),AH183,IF(EXACT(AE183, "Gvg-B"),AH183,0)))),0),0)," ")</f>
        <v xml:space="preserve"> </v>
      </c>
      <c r="DI183" s="31" t="str">
        <f>IF(Aanbod!D198&gt;"",IF(EXACT(BZ183,0),IF(EXACT(AK183,0),IF(EXACT(AE183, "pB"),AF183,IF(EXACT(AE183, "Gvg"),AF183,IF(EXACT(AE183, "Gvg-A"),AF183,IF(EXACT(AE183, "Gvg-B"),AF183,0)))),0),0)," ")</f>
        <v xml:space="preserve"> </v>
      </c>
      <c r="DJ183" s="31" t="str">
        <f>IF(Aanbod!D198&gt;"",IF($DH$203&gt;0,$DG$1/$DH$203*DH183,0)," ")</f>
        <v xml:space="preserve"> </v>
      </c>
      <c r="DK183" s="29" t="str">
        <f>IF(Aanbod!D198&gt;"",IF(DI183&gt;0,DJ183/DI183," ")," ")</f>
        <v xml:space="preserve"> </v>
      </c>
      <c r="DM183" s="37" t="str">
        <f>IF(Aanbod!D198&gt;"",BX183-BZ183+CQ183+CW183+DC183+DJ183," ")</f>
        <v xml:space="preserve"> </v>
      </c>
      <c r="DN183" s="35" t="str">
        <f>IF(Aanbod!D198&gt;"",IF((DM183-AF183)&gt;0,(DM183-AF183),0)," ")</f>
        <v xml:space="preserve"> </v>
      </c>
      <c r="DO183" s="35" t="str">
        <f>IF(Aanbod!D198&gt;"",IF(DN183&gt;0,(Berekening!H183+BB183+CQ183)/DM183*DN183,0)," ")</f>
        <v xml:space="preserve"> </v>
      </c>
      <c r="DP183" s="35" t="str">
        <f>IF(Aanbod!D198&gt;"",IF(DN183&gt;0,(Berekening!N183+BH183+CW183)/DM183*DN183,0)," ")</f>
        <v xml:space="preserve"> </v>
      </c>
      <c r="DQ183" s="35" t="str">
        <f>IF(Aanbod!D198&gt;"",IF(DN183&gt;0,(Berekening!T183+BN183+DC183)/DM183*DN183,0)," ")</f>
        <v xml:space="preserve"> </v>
      </c>
      <c r="DR183" s="33" t="str">
        <f>IF(Aanbod!D198&gt;"",IF(DN183&gt;0,(Berekening!AA183+BU183+DJ183)/DM183*DN183,0)," ")</f>
        <v xml:space="preserve"> </v>
      </c>
      <c r="DS183" s="35"/>
      <c r="DT183" s="38" t="str">
        <f>IF(Aanbod!D198&gt;"",ROUND((DM183-DN183),2)," ")</f>
        <v xml:space="preserve"> </v>
      </c>
      <c r="DU183" s="38" t="str">
        <f>IF(Aanbod!D198&gt;"",IF(DT183=C183,0.01,DT183),"")</f>
        <v/>
      </c>
      <c r="DV183" s="39" t="str">
        <f>IF(Aanbod!D198&gt;"",RANK(DU183,$DU$2:$DU$201) + COUNTIF($DU$2:DU183,DU183) -1," ")</f>
        <v xml:space="preserve"> </v>
      </c>
      <c r="DW183" s="35" t="str">
        <f>IF(Aanbod!D198&gt;"",IF($DV$203&lt;0,IF(DV183&lt;=ABS($DV$203),0.01,0),IF(DV183&lt;=ABS($DV$203),-0.01,0))," ")</f>
        <v xml:space="preserve"> </v>
      </c>
      <c r="DX183" s="35"/>
      <c r="DY183" s="28" t="str">
        <f>IF(Aanbod!D198&gt;"",DT183+DW183," ")</f>
        <v xml:space="preserve"> </v>
      </c>
    </row>
    <row r="184" spans="1:129" x14ac:dyDescent="0.25">
      <c r="A184" s="26" t="str">
        <f>Aanbod!A199</f>
        <v/>
      </c>
      <c r="B184" s="27" t="str">
        <f>IF(Aanbod!D199&gt;"",IF(EXACT(Aanbod!F199, "Preferent"),Aanbod!E199*2,IF(EXACT(Aanbod!F199, "Concurrent"),Aanbod!E199,0))," ")</f>
        <v xml:space="preserve"> </v>
      </c>
      <c r="C184" s="28" t="str">
        <f>IF(Aanbod!E199&gt;0,Aanbod!E199," ")</f>
        <v xml:space="preserve"> </v>
      </c>
      <c r="D184" s="5"/>
      <c r="E184" s="5"/>
      <c r="F184" s="5" t="str">
        <f>IF(Aanbod!D199&gt;"",IF(EXACT(Aanbod!D199, "pA"),Berekening!B184,IF(EXACT(Aanbod!D199, "Gvg-A"),Berekening!B184,IF(EXACT(Aanbod!D199, "Gvg"),Berekening!B184,0)))," ")</f>
        <v xml:space="preserve"> </v>
      </c>
      <c r="G184" s="5" t="str">
        <f>IF(Aanbod!D199&gt;"",IF(EXACT(Aanbod!D199, "pA"),Aanbod!E199,IF(EXACT(Aanbod!D199, "Gvg-A"),Aanbod!E199,IF(EXACT(Aanbod!D199, "Gvg"),Aanbod!E199,0)))," ")</f>
        <v xml:space="preserve"> </v>
      </c>
      <c r="H184" s="5" t="str">
        <f>IF(Aanbod!D199&gt;"",IF($F$203&gt;0,$E$1/$F$203*F184,0)," ")</f>
        <v xml:space="preserve"> </v>
      </c>
      <c r="I184" s="29" t="str">
        <f>IF(Aanbod!D199&gt;"",IF(G184&gt;0,H184/G184," ")," ")</f>
        <v xml:space="preserve"> </v>
      </c>
      <c r="J184" s="5"/>
      <c r="K184" s="5"/>
      <c r="L184" s="5" t="str">
        <f>IF(Aanbod!D199&gt;"",IF(EXACT(Aanbod!D199, "pB"),Berekening!B184,IF(EXACT(Aanbod!D199, "Gvg-B"),Berekening!B184,IF(EXACT(Aanbod!D199, "Gvg"),Berekening!B184,0)))," ")</f>
        <v xml:space="preserve"> </v>
      </c>
      <c r="M184" s="5" t="str">
        <f>IF(Aanbod!D199&gt;"",IF(EXACT(Aanbod!D199, "pB"),Aanbod!E199,IF(EXACT(Aanbod!D199, "Gvg-B"),Aanbod!E199,IF(EXACT(Aanbod!D199, "Gvg"),Aanbod!E199,0)))," ")</f>
        <v xml:space="preserve"> </v>
      </c>
      <c r="N184" s="9" t="str">
        <f>IF(Aanbod!D199&gt;"",IF($L$203&gt;0,$K$1/$L$203*L184,0)," ")</f>
        <v xml:space="preserve"> </v>
      </c>
      <c r="O184" s="10" t="str">
        <f>IF(Aanbod!D199&gt;"",IF(M184&gt;0,N184/M184," ")," ")</f>
        <v xml:space="preserve"> </v>
      </c>
      <c r="P184" s="26"/>
      <c r="Q184" s="30"/>
      <c r="R184" s="31" t="str">
        <f>IF(Aanbod!D199&gt;"",IF(EXACT(Aanbod!D199, "pA"),Berekening!B184,IF(EXACT(Aanbod!D199, "Gvg"),Berekening!B184,IF(EXACT(Aanbod!D199, "Gvg-A"),Berekening!B184,IF(EXACT(Aanbod!D199, "Gvg-B"),Berekening!B184,0))))," ")</f>
        <v xml:space="preserve"> </v>
      </c>
      <c r="S184" s="31" t="str">
        <f>IF(Aanbod!D199&gt;"",IF(EXACT(Aanbod!D199, "pA"),Aanbod!E199,IF(EXACT(Aanbod!D199, "Gvg"),Aanbod!E199,IF(EXACT(Aanbod!D199, "Gvg-A"),Aanbod!E199,IF(EXACT(Aanbod!D199, "Gvg-B"),Aanbod!E199,0))))," ")</f>
        <v xml:space="preserve"> </v>
      </c>
      <c r="T184" s="31" t="str">
        <f>IF(Aanbod!D199&gt;"",IF($R$203&gt;0,$Q$1/$R$203*R184,0)," ")</f>
        <v xml:space="preserve"> </v>
      </c>
      <c r="U184" s="29" t="str">
        <f>IF(Aanbod!D199&gt;"",IF(S184&gt;0,T184/S184," ")," ")</f>
        <v xml:space="preserve"> </v>
      </c>
      <c r="W184" s="26"/>
      <c r="X184" s="30"/>
      <c r="Y184" s="31" t="str">
        <f>IF(Aanbod!D199&gt;"",IF(EXACT(Aanbod!D199, "pB"),Berekening!B184,IF(EXACT(Aanbod!D199, "Gvg"),Berekening!B184,IF(EXACT(Aanbod!D199, "Gvg-A"),Berekening!B184,IF(EXACT(Aanbod!D199, "Gvg-B"),Berekening!B184,0))))," ")</f>
        <v xml:space="preserve"> </v>
      </c>
      <c r="Z184" s="31" t="str">
        <f>IF(Aanbod!D199&gt;"",IF(EXACT(Aanbod!D199, "pB"),Aanbod!E199,IF(EXACT(Aanbod!D199, "Gvg"),Aanbod!E199,IF(EXACT(Aanbod!D199, "Gvg-A"),Aanbod!E199,IF(EXACT(Aanbod!D199, "Gvg-B"),Aanbod!E199,0))))," ")</f>
        <v xml:space="preserve"> </v>
      </c>
      <c r="AA184" s="31" t="str">
        <f>IF(Aanbod!D199&gt;"",IF($Y$203&gt;0,$X$1/$Y$203*Y184,0)," ")</f>
        <v xml:space="preserve"> </v>
      </c>
      <c r="AB184" s="29" t="str">
        <f>IF(Aanbod!D199&gt;"",IF(Z184&gt;0,AA184/Z184," ")," ")</f>
        <v xml:space="preserve"> </v>
      </c>
      <c r="AC184" s="32"/>
      <c r="AD184" s="26" t="str">
        <f>IF(Aanbod!D199&gt;"",ROW(AE184)-1," ")</f>
        <v xml:space="preserve"> </v>
      </c>
      <c r="AE184" t="str">
        <f>IF(Aanbod!D199&gt;"",Aanbod!D199," ")</f>
        <v xml:space="preserve"> </v>
      </c>
      <c r="AF184" s="9" t="str">
        <f>IF(Aanbod!D199&gt;"",Aanbod!E199," ")</f>
        <v xml:space="preserve"> </v>
      </c>
      <c r="AG184" t="str">
        <f>IF(Aanbod!D199&gt;"",Aanbod!F199," ")</f>
        <v xml:space="preserve"> </v>
      </c>
      <c r="AH184" s="33" t="str">
        <f>IF(Aanbod!D199&gt;"",Berekening!B184," ")</f>
        <v xml:space="preserve"> </v>
      </c>
      <c r="AI184" s="34" t="str">
        <f>IF(Aanbod!D199&gt;"",Berekening!H184+Berekening!N184+Berekening!T184+Berekening!AA184," ")</f>
        <v xml:space="preserve"> </v>
      </c>
      <c r="AJ184" s="35" t="str">
        <f>IF(Aanbod!D199&gt;"",IF((AI184-AF184)&gt;0,0,(AI184-AF184))," ")</f>
        <v xml:space="preserve"> </v>
      </c>
      <c r="AK184" s="35" t="str">
        <f>IF(Aanbod!D199&gt;"",IF((AI184-AF184)&gt;0,(AI184-AF184),0)," ")</f>
        <v xml:space="preserve"> </v>
      </c>
      <c r="AL184" s="35" t="str">
        <f>IF(Aanbod!D199&gt;"",IF(AK184&gt;0,Berekening!H184/AI184*AK184,0)," ")</f>
        <v xml:space="preserve"> </v>
      </c>
      <c r="AM184" s="35" t="str">
        <f>IF(Aanbod!D199&gt;"",IF(AK184&gt;0,Berekening!N184/AI184*AK184,0)," ")</f>
        <v xml:space="preserve"> </v>
      </c>
      <c r="AN184" s="35" t="str">
        <f>IF(Aanbod!D199&gt;"",IF(AK184&gt;0,Berekening!T184/AI184*AK184,0)," ")</f>
        <v xml:space="preserve"> </v>
      </c>
      <c r="AO184" s="33" t="str">
        <f>IF(Aanbod!D199&gt;"",IF(AK184&gt;0,Berekening!AA184/AI184*AK184,0)," ")</f>
        <v xml:space="preserve"> </v>
      </c>
      <c r="AX184" s="36"/>
      <c r="AY184" s="5"/>
      <c r="AZ184" s="5" t="str">
        <f>IF(Aanbod!D199&gt;"",IF(EXACT(AK184,0),IF(EXACT(Aanbod!D199, "pA"),Berekening!B184,IF(EXACT(Aanbod!D199, "Gvg-A"),Berekening!B184,IF(EXACT(Aanbod!D199, "Gvg"),Berekening!B184,0))),0)," ")</f>
        <v xml:space="preserve"> </v>
      </c>
      <c r="BA184" s="5" t="str">
        <f>IF(Aanbod!D199&gt;"",IF(EXACT(AK184,0),IF(EXACT(Aanbod!D199, "pA"),Aanbod!E199,IF(EXACT(Aanbod!D199, "Gvg-A"),Aanbod!E199,IF(EXACT(Aanbod!D199, "Gvg"),Aanbod!E199,0))),0)," ")</f>
        <v xml:space="preserve"> </v>
      </c>
      <c r="BB184" s="5" t="str">
        <f>IF(Aanbod!D199&gt;"",IF($AZ$203&gt;0,$AY$1/$AZ$203*AZ184,0)," ")</f>
        <v xml:space="preserve"> </v>
      </c>
      <c r="BC184" s="29" t="str">
        <f>IF(Aanbod!D199&gt;"",IF(BA184&gt;0,BB184/BA184," ")," ")</f>
        <v xml:space="preserve"> </v>
      </c>
      <c r="BD184" s="5"/>
      <c r="BE184" s="5"/>
      <c r="BF184" s="5" t="str">
        <f>IF(Aanbod!D199&gt;"",IF(EXACT(AK184,0),IF(EXACT(Aanbod!D199, "pB"),Berekening!B184,IF(EXACT(Aanbod!D199, "Gvg-B"),Berekening!B184,IF(EXACT(Aanbod!D199, "Gvg"),Berekening!B184,0))),0)," ")</f>
        <v xml:space="preserve"> </v>
      </c>
      <c r="BG184" s="5" t="str">
        <f>IF(Aanbod!D199&gt;"",IF(EXACT(AK184,0),IF(EXACT(Aanbod!D199, "pB"),Aanbod!E199,IF(EXACT(Aanbod!D199, "Gvg-B"),Aanbod!E199,IF(EXACT(Aanbod!D199, "Gvg"),Aanbod!E199,0))),0)," ")</f>
        <v xml:space="preserve"> </v>
      </c>
      <c r="BH184" s="9" t="str">
        <f>IF(Aanbod!D199&gt;"",IF($BF$203&gt;0,$BE$1/$BF$203*BF184,0)," ")</f>
        <v xml:space="preserve"> </v>
      </c>
      <c r="BI184" s="10" t="str">
        <f>IF(Aanbod!D199&gt;"",IF(BG184&gt;0,BH184/BG184," ")," ")</f>
        <v xml:space="preserve"> </v>
      </c>
      <c r="BJ184" s="26"/>
      <c r="BK184" s="30"/>
      <c r="BL184" s="31" t="str">
        <f>IF(Aanbod!D199&gt;"",IF(EXACT(AK184,0),IF(EXACT(Aanbod!D199, "pA"),Berekening!B184,IF(EXACT(Aanbod!D199, "Gvg"),Berekening!B184,IF(EXACT(Aanbod!D199, "Gvg-A"),Berekening!B184,IF(EXACT(Aanbod!D199, "Gvg-B"),Berekening!B184,0)))),0)," ")</f>
        <v xml:space="preserve"> </v>
      </c>
      <c r="BM184" s="31" t="str">
        <f>IF(Aanbod!D199&gt;"",IF(EXACT(AK184,0),IF(EXACT(Aanbod!D199, "pA"),Aanbod!E199,IF(EXACT(Aanbod!D199, "Gvg"),Aanbod!E199,IF(EXACT(Aanbod!D199, "Gvg-A"),Aanbod!E199,IF(EXACT(Aanbod!D199, "Gvg-B"),Aanbod!E199,0)))),0)," ")</f>
        <v xml:space="preserve"> </v>
      </c>
      <c r="BN184" s="31" t="str">
        <f>IF(Aanbod!D199&gt;"",IF($BL$203&gt;0,$BK$1/$BL$203*BL184,0)," ")</f>
        <v xml:space="preserve"> </v>
      </c>
      <c r="BO184" s="29" t="str">
        <f>IF(Aanbod!D199&gt;"",IF(BM184&gt;0,BN184/BM184," ")," ")</f>
        <v xml:space="preserve"> </v>
      </c>
      <c r="BQ184" s="26"/>
      <c r="BR184" s="30"/>
      <c r="BS184" s="31" t="str">
        <f>IF(Aanbod!D199&gt;"",IF(EXACT(AK184,0),IF(EXACT(Aanbod!D199, "pB"),Berekening!B184,IF(EXACT(Aanbod!D199, "Gvg"),Berekening!B184,IF(EXACT(Aanbod!D199, "Gvg-A"),Berekening!B184,IF(EXACT(Aanbod!D199, "Gvg-B"),Berekening!B184,0)))),0)," ")</f>
        <v xml:space="preserve"> </v>
      </c>
      <c r="BT184" s="31" t="str">
        <f>IF(Aanbod!D199&gt;"",IF(EXACT(AK184,0),IF(EXACT(Aanbod!D199, "pB"),Aanbod!E199,IF(EXACT(Aanbod!D199, "Gvg"),Aanbod!E199,IF(EXACT(Aanbod!D199, "Gvg-A"),Aanbod!E199,IF(EXACT(Aanbod!D199, "Gvg-B"),Aanbod!E199,0)))),0)," ")</f>
        <v xml:space="preserve"> </v>
      </c>
      <c r="BU184" s="31" t="str">
        <f>IF(Aanbod!D199&gt;"",IF($BS$203&gt;0,$BR$1/$BS$203*BS184,0)," ")</f>
        <v xml:space="preserve"> </v>
      </c>
      <c r="BV184" s="29" t="str">
        <f>IF(Aanbod!D199&gt;"",IF(BT184&gt;0,BU184/BT184," ")," ")</f>
        <v xml:space="preserve"> </v>
      </c>
      <c r="BX184" s="34" t="str">
        <f>IF(Aanbod!D199&gt;"",AI184-AK184+BB184+BH184+BN184+BU184," ")</f>
        <v xml:space="preserve"> </v>
      </c>
      <c r="BY184" s="35" t="str">
        <f>IF(Aanbod!D199&gt;"",IF((BX184-AF184)&gt;0,0,(BX184-AF184))," ")</f>
        <v xml:space="preserve"> </v>
      </c>
      <c r="BZ184" s="35" t="str">
        <f>IF(Aanbod!D199&gt;"",IF((BX184-AF184)&gt;0,(BX184-AF184),0)," ")</f>
        <v xml:space="preserve"> </v>
      </c>
      <c r="CA184" s="35" t="str">
        <f>IF(Aanbod!D199&gt;"",IF(BZ184&gt;0,(Berekening!H184+BB184)/BX184*BZ184,0)," ")</f>
        <v xml:space="preserve"> </v>
      </c>
      <c r="CB184" s="35" t="str">
        <f>IF(Aanbod!D199&gt;"",IF(BZ184&gt;0,(Berekening!N184+BH184)/BX184*BZ184,0)," ")</f>
        <v xml:space="preserve"> </v>
      </c>
      <c r="CC184" s="35" t="str">
        <f>IF(Aanbod!D199&gt;"",IF(BZ184&gt;0,(Berekening!T184+BN184)/BX184*BZ184,0)," ")</f>
        <v xml:space="preserve"> </v>
      </c>
      <c r="CD184" s="33" t="str">
        <f>IF(Aanbod!D199&gt;"",IF(BZ184&gt;0,Berekening!AA184/BX184*BZ184,0)," ")</f>
        <v xml:space="preserve"> </v>
      </c>
      <c r="CE184" s="35"/>
      <c r="CM184" s="36"/>
      <c r="CN184" s="5"/>
      <c r="CO184" s="5" t="str">
        <f>IF(Aanbod!D199&gt;"",IF(EXACT(BZ184,0),IF(EXACT(AK184,0),IF(EXACT(AE184, "pA"),AH184,IF(EXACT(AE184, "Gvg-A"),AH184,IF(EXACT(AE184, "Gvg"),AH184,0))),0),0)," ")</f>
        <v xml:space="preserve"> </v>
      </c>
      <c r="CP184" s="5" t="str">
        <f>IF(Aanbod!D199&gt;"",IF(EXACT(BZ184,0),IF(EXACT(AK184,0),IF(EXACT(AE184, "pA"),AF184,IF(EXACT(AE184, "Gvg-A"),AF184,IF(EXACT(AE184, "Gvg"),AF184,0))),0),0)," ")</f>
        <v xml:space="preserve"> </v>
      </c>
      <c r="CQ184" s="5" t="str">
        <f>IF(Aanbod!D199&gt;"",IF($CO$203&gt;0,$CN$1/$CO$203*CO184,0)," ")</f>
        <v xml:space="preserve"> </v>
      </c>
      <c r="CR184" s="29" t="str">
        <f>IF(Aanbod!D199&gt;"",IF(CP184&gt;0,CQ184/CP184," ")," ")</f>
        <v xml:space="preserve"> </v>
      </c>
      <c r="CS184" s="5"/>
      <c r="CT184" s="5"/>
      <c r="CU184" s="5" t="str">
        <f>IF(Aanbod!D199&gt;"",IF(EXACT(BZ184,0),IF(EXACT(AK184,0),IF(EXACT(AE184, "pB"),AH184,IF(EXACT(AE184, "Gvg-B"),AH184,IF(EXACT(AE184, "Gvg"),AH184,0))),0),0)," ")</f>
        <v xml:space="preserve"> </v>
      </c>
      <c r="CV184" s="5" t="str">
        <f>IF(Aanbod!D199&gt;"",IF(EXACT(BZ184,0),IF(EXACT(AK184,0),IF(EXACT(AE184, "pB"),AF184,IF(EXACT(AE184, "Gvg-B"),AF184,IF(EXACT(AE184, "Gvg"),AF184,0))),0),0)," ")</f>
        <v xml:space="preserve"> </v>
      </c>
      <c r="CW184" s="9" t="str">
        <f>IF(Aanbod!D199&gt;"",IF($CU$203&gt;0,$CT$1/$CU$203*CU184,0)," ")</f>
        <v xml:space="preserve"> </v>
      </c>
      <c r="CX184" s="10" t="str">
        <f>IF(Aanbod!D199&gt;"",IF(CV184&gt;0,CW184/CV184," ")," ")</f>
        <v xml:space="preserve"> </v>
      </c>
      <c r="CY184" s="26"/>
      <c r="CZ184" s="30"/>
      <c r="DA184" s="31" t="str">
        <f>IF(Aanbod!D199&gt;"",IF(EXACT(BZ184,0),IF(EXACT(AK184,0),IF(EXACT(AE184, "pA"),AH184,IF(EXACT(AE184, "Gvg"),AH184,IF(EXACT(AE184, "Gvg-A"),AH184,IF(EXACT(AE184, "Gvg-B"),AH184,0)))),0),0)," ")</f>
        <v xml:space="preserve"> </v>
      </c>
      <c r="DB184" s="31" t="str">
        <f>IF(Aanbod!D199&gt;"",IF(EXACT(BZ184,0),IF(EXACT(AK184,0),IF(EXACT(AE184, "pA"),AF184,IF(EXACT(AE184, "Gvg"),AF184,IF(EXACT(AE184, "Gvg-A"),AF184,IF(EXACT(AE184, "Gvg-B"),AF184,0)))),0),0)," ")</f>
        <v xml:space="preserve"> </v>
      </c>
      <c r="DC184" s="31" t="str">
        <f>IF(Aanbod!D199&gt;"",IF($DA$203&gt;0,$CZ$1/$DA$203*DA184,0)," ")</f>
        <v xml:space="preserve"> </v>
      </c>
      <c r="DD184" s="29" t="str">
        <f>IF(Aanbod!D199&gt;"",IF(DB184&gt;0,DC184/DB184," ")," ")</f>
        <v xml:space="preserve"> </v>
      </c>
      <c r="DF184" s="26"/>
      <c r="DG184" s="30"/>
      <c r="DH184" s="31" t="str">
        <f>IF(Aanbod!D199&gt;"",IF(EXACT(BZ184,0),IF(EXACT(AK184,0),IF(EXACT(AE184, "pB"),AH184,IF(EXACT(AE184, "Gvg"),AH184,IF(EXACT(AE184, "Gvg-A"),AH184,IF(EXACT(AE184, "Gvg-B"),AH184,0)))),0),0)," ")</f>
        <v xml:space="preserve"> </v>
      </c>
      <c r="DI184" s="31" t="str">
        <f>IF(Aanbod!D199&gt;"",IF(EXACT(BZ184,0),IF(EXACT(AK184,0),IF(EXACT(AE184, "pB"),AF184,IF(EXACT(AE184, "Gvg"),AF184,IF(EXACT(AE184, "Gvg-A"),AF184,IF(EXACT(AE184, "Gvg-B"),AF184,0)))),0),0)," ")</f>
        <v xml:space="preserve"> </v>
      </c>
      <c r="DJ184" s="31" t="str">
        <f>IF(Aanbod!D199&gt;"",IF($DH$203&gt;0,$DG$1/$DH$203*DH184,0)," ")</f>
        <v xml:space="preserve"> </v>
      </c>
      <c r="DK184" s="29" t="str">
        <f>IF(Aanbod!D199&gt;"",IF(DI184&gt;0,DJ184/DI184," ")," ")</f>
        <v xml:space="preserve"> </v>
      </c>
      <c r="DM184" s="37" t="str">
        <f>IF(Aanbod!D199&gt;"",BX184-BZ184+CQ184+CW184+DC184+DJ184," ")</f>
        <v xml:space="preserve"> </v>
      </c>
      <c r="DN184" s="35" t="str">
        <f>IF(Aanbod!D199&gt;"",IF((DM184-AF184)&gt;0,(DM184-AF184),0)," ")</f>
        <v xml:space="preserve"> </v>
      </c>
      <c r="DO184" s="35" t="str">
        <f>IF(Aanbod!D199&gt;"",IF(DN184&gt;0,(Berekening!H184+BB184+CQ184)/DM184*DN184,0)," ")</f>
        <v xml:space="preserve"> </v>
      </c>
      <c r="DP184" s="35" t="str">
        <f>IF(Aanbod!D199&gt;"",IF(DN184&gt;0,(Berekening!N184+BH184+CW184)/DM184*DN184,0)," ")</f>
        <v xml:space="preserve"> </v>
      </c>
      <c r="DQ184" s="35" t="str">
        <f>IF(Aanbod!D199&gt;"",IF(DN184&gt;0,(Berekening!T184+BN184+DC184)/DM184*DN184,0)," ")</f>
        <v xml:space="preserve"> </v>
      </c>
      <c r="DR184" s="33" t="str">
        <f>IF(Aanbod!D199&gt;"",IF(DN184&gt;0,(Berekening!AA184+BU184+DJ184)/DM184*DN184,0)," ")</f>
        <v xml:space="preserve"> </v>
      </c>
      <c r="DS184" s="35"/>
      <c r="DT184" s="38" t="str">
        <f>IF(Aanbod!D199&gt;"",ROUND((DM184-DN184),2)," ")</f>
        <v xml:space="preserve"> </v>
      </c>
      <c r="DU184" s="38" t="str">
        <f>IF(Aanbod!D199&gt;"",IF(DT184=C184,0.01,DT184),"")</f>
        <v/>
      </c>
      <c r="DV184" s="39" t="str">
        <f>IF(Aanbod!D199&gt;"",RANK(DU184,$DU$2:$DU$201) + COUNTIF($DU$2:DU184,DU184) -1," ")</f>
        <v xml:space="preserve"> </v>
      </c>
      <c r="DW184" s="35" t="str">
        <f>IF(Aanbod!D199&gt;"",IF($DV$203&lt;0,IF(DV184&lt;=ABS($DV$203),0.01,0),IF(DV184&lt;=ABS($DV$203),-0.01,0))," ")</f>
        <v xml:space="preserve"> </v>
      </c>
      <c r="DX184" s="35"/>
      <c r="DY184" s="28" t="str">
        <f>IF(Aanbod!D199&gt;"",DT184+DW184," ")</f>
        <v xml:space="preserve"> </v>
      </c>
    </row>
    <row r="185" spans="1:129" x14ac:dyDescent="0.25">
      <c r="A185" s="26" t="str">
        <f>Aanbod!A200</f>
        <v/>
      </c>
      <c r="B185" s="27" t="str">
        <f>IF(Aanbod!D200&gt;"",IF(EXACT(Aanbod!F200, "Preferent"),Aanbod!E200*2,IF(EXACT(Aanbod!F200, "Concurrent"),Aanbod!E200,0))," ")</f>
        <v xml:space="preserve"> </v>
      </c>
      <c r="C185" s="28" t="str">
        <f>IF(Aanbod!E200&gt;0,Aanbod!E200," ")</f>
        <v xml:space="preserve"> </v>
      </c>
      <c r="D185" s="5"/>
      <c r="E185" s="5"/>
      <c r="F185" s="5" t="str">
        <f>IF(Aanbod!D200&gt;"",IF(EXACT(Aanbod!D200, "pA"),Berekening!B185,IF(EXACT(Aanbod!D200, "Gvg-A"),Berekening!B185,IF(EXACT(Aanbod!D200, "Gvg"),Berekening!B185,0)))," ")</f>
        <v xml:space="preserve"> </v>
      </c>
      <c r="G185" s="5" t="str">
        <f>IF(Aanbod!D200&gt;"",IF(EXACT(Aanbod!D200, "pA"),Aanbod!E200,IF(EXACT(Aanbod!D200, "Gvg-A"),Aanbod!E200,IF(EXACT(Aanbod!D200, "Gvg"),Aanbod!E200,0)))," ")</f>
        <v xml:space="preserve"> </v>
      </c>
      <c r="H185" s="5" t="str">
        <f>IF(Aanbod!D200&gt;"",IF($F$203&gt;0,$E$1/$F$203*F185,0)," ")</f>
        <v xml:space="preserve"> </v>
      </c>
      <c r="I185" s="29" t="str">
        <f>IF(Aanbod!D200&gt;"",IF(G185&gt;0,H185/G185," ")," ")</f>
        <v xml:space="preserve"> </v>
      </c>
      <c r="J185" s="5"/>
      <c r="K185" s="5"/>
      <c r="L185" s="5" t="str">
        <f>IF(Aanbod!D200&gt;"",IF(EXACT(Aanbod!D200, "pB"),Berekening!B185,IF(EXACT(Aanbod!D200, "Gvg-B"),Berekening!B185,IF(EXACT(Aanbod!D200, "Gvg"),Berekening!B185,0)))," ")</f>
        <v xml:space="preserve"> </v>
      </c>
      <c r="M185" s="5" t="str">
        <f>IF(Aanbod!D200&gt;"",IF(EXACT(Aanbod!D200, "pB"),Aanbod!E200,IF(EXACT(Aanbod!D200, "Gvg-B"),Aanbod!E200,IF(EXACT(Aanbod!D200, "Gvg"),Aanbod!E200,0)))," ")</f>
        <v xml:space="preserve"> </v>
      </c>
      <c r="N185" s="9" t="str">
        <f>IF(Aanbod!D200&gt;"",IF($L$203&gt;0,$K$1/$L$203*L185,0)," ")</f>
        <v xml:space="preserve"> </v>
      </c>
      <c r="O185" s="10" t="str">
        <f>IF(Aanbod!D200&gt;"",IF(M185&gt;0,N185/M185," ")," ")</f>
        <v xml:space="preserve"> </v>
      </c>
      <c r="P185" s="26"/>
      <c r="Q185" s="30"/>
      <c r="R185" s="31" t="str">
        <f>IF(Aanbod!D200&gt;"",IF(EXACT(Aanbod!D200, "pA"),Berekening!B185,IF(EXACT(Aanbod!D200, "Gvg"),Berekening!B185,IF(EXACT(Aanbod!D200, "Gvg-A"),Berekening!B185,IF(EXACT(Aanbod!D200, "Gvg-B"),Berekening!B185,0))))," ")</f>
        <v xml:space="preserve"> </v>
      </c>
      <c r="S185" s="31" t="str">
        <f>IF(Aanbod!D200&gt;"",IF(EXACT(Aanbod!D200, "pA"),Aanbod!E200,IF(EXACT(Aanbod!D200, "Gvg"),Aanbod!E200,IF(EXACT(Aanbod!D200, "Gvg-A"),Aanbod!E200,IF(EXACT(Aanbod!D200, "Gvg-B"),Aanbod!E200,0))))," ")</f>
        <v xml:space="preserve"> </v>
      </c>
      <c r="T185" s="31" t="str">
        <f>IF(Aanbod!D200&gt;"",IF($R$203&gt;0,$Q$1/$R$203*R185,0)," ")</f>
        <v xml:space="preserve"> </v>
      </c>
      <c r="U185" s="29" t="str">
        <f>IF(Aanbod!D200&gt;"",IF(S185&gt;0,T185/S185," ")," ")</f>
        <v xml:space="preserve"> </v>
      </c>
      <c r="W185" s="26"/>
      <c r="X185" s="30"/>
      <c r="Y185" s="31" t="str">
        <f>IF(Aanbod!D200&gt;"",IF(EXACT(Aanbod!D200, "pB"),Berekening!B185,IF(EXACT(Aanbod!D200, "Gvg"),Berekening!B185,IF(EXACT(Aanbod!D200, "Gvg-A"),Berekening!B185,IF(EXACT(Aanbod!D200, "Gvg-B"),Berekening!B185,0))))," ")</f>
        <v xml:space="preserve"> </v>
      </c>
      <c r="Z185" s="31" t="str">
        <f>IF(Aanbod!D200&gt;"",IF(EXACT(Aanbod!D200, "pB"),Aanbod!E200,IF(EXACT(Aanbod!D200, "Gvg"),Aanbod!E200,IF(EXACT(Aanbod!D200, "Gvg-A"),Aanbod!E200,IF(EXACT(Aanbod!D200, "Gvg-B"),Aanbod!E200,0))))," ")</f>
        <v xml:space="preserve"> </v>
      </c>
      <c r="AA185" s="31" t="str">
        <f>IF(Aanbod!D200&gt;"",IF($Y$203&gt;0,$X$1/$Y$203*Y185,0)," ")</f>
        <v xml:space="preserve"> </v>
      </c>
      <c r="AB185" s="29" t="str">
        <f>IF(Aanbod!D200&gt;"",IF(Z185&gt;0,AA185/Z185," ")," ")</f>
        <v xml:space="preserve"> </v>
      </c>
      <c r="AC185" s="32"/>
      <c r="AD185" s="26" t="str">
        <f>IF(Aanbod!D200&gt;"",ROW(AE185)-1," ")</f>
        <v xml:space="preserve"> </v>
      </c>
      <c r="AE185" t="str">
        <f>IF(Aanbod!D200&gt;"",Aanbod!D200," ")</f>
        <v xml:space="preserve"> </v>
      </c>
      <c r="AF185" s="9" t="str">
        <f>IF(Aanbod!D200&gt;"",Aanbod!E200," ")</f>
        <v xml:space="preserve"> </v>
      </c>
      <c r="AG185" t="str">
        <f>IF(Aanbod!D200&gt;"",Aanbod!F200," ")</f>
        <v xml:space="preserve"> </v>
      </c>
      <c r="AH185" s="33" t="str">
        <f>IF(Aanbod!D200&gt;"",Berekening!B185," ")</f>
        <v xml:space="preserve"> </v>
      </c>
      <c r="AI185" s="34" t="str">
        <f>IF(Aanbod!D200&gt;"",Berekening!H185+Berekening!N185+Berekening!T185+Berekening!AA185," ")</f>
        <v xml:space="preserve"> </v>
      </c>
      <c r="AJ185" s="35" t="str">
        <f>IF(Aanbod!D200&gt;"",IF((AI185-AF185)&gt;0,0,(AI185-AF185))," ")</f>
        <v xml:space="preserve"> </v>
      </c>
      <c r="AK185" s="35" t="str">
        <f>IF(Aanbod!D200&gt;"",IF((AI185-AF185)&gt;0,(AI185-AF185),0)," ")</f>
        <v xml:space="preserve"> </v>
      </c>
      <c r="AL185" s="35" t="str">
        <f>IF(Aanbod!D200&gt;"",IF(AK185&gt;0,Berekening!H185/AI185*AK185,0)," ")</f>
        <v xml:space="preserve"> </v>
      </c>
      <c r="AM185" s="35" t="str">
        <f>IF(Aanbod!D200&gt;"",IF(AK185&gt;0,Berekening!N185/AI185*AK185,0)," ")</f>
        <v xml:space="preserve"> </v>
      </c>
      <c r="AN185" s="35" t="str">
        <f>IF(Aanbod!D200&gt;"",IF(AK185&gt;0,Berekening!T185/AI185*AK185,0)," ")</f>
        <v xml:space="preserve"> </v>
      </c>
      <c r="AO185" s="33" t="str">
        <f>IF(Aanbod!D200&gt;"",IF(AK185&gt;0,Berekening!AA185/AI185*AK185,0)," ")</f>
        <v xml:space="preserve"> </v>
      </c>
      <c r="AX185" s="36"/>
      <c r="AY185" s="5"/>
      <c r="AZ185" s="5" t="str">
        <f>IF(Aanbod!D200&gt;"",IF(EXACT(AK185,0),IF(EXACT(Aanbod!D200, "pA"),Berekening!B185,IF(EXACT(Aanbod!D200, "Gvg-A"),Berekening!B185,IF(EXACT(Aanbod!D200, "Gvg"),Berekening!B185,0))),0)," ")</f>
        <v xml:space="preserve"> </v>
      </c>
      <c r="BA185" s="5" t="str">
        <f>IF(Aanbod!D200&gt;"",IF(EXACT(AK185,0),IF(EXACT(Aanbod!D200, "pA"),Aanbod!E200,IF(EXACT(Aanbod!D200, "Gvg-A"),Aanbod!E200,IF(EXACT(Aanbod!D200, "Gvg"),Aanbod!E200,0))),0)," ")</f>
        <v xml:space="preserve"> </v>
      </c>
      <c r="BB185" s="5" t="str">
        <f>IF(Aanbod!D200&gt;"",IF($AZ$203&gt;0,$AY$1/$AZ$203*AZ185,0)," ")</f>
        <v xml:space="preserve"> </v>
      </c>
      <c r="BC185" s="29" t="str">
        <f>IF(Aanbod!D200&gt;"",IF(BA185&gt;0,BB185/BA185," ")," ")</f>
        <v xml:space="preserve"> </v>
      </c>
      <c r="BD185" s="5"/>
      <c r="BE185" s="5"/>
      <c r="BF185" s="5" t="str">
        <f>IF(Aanbod!D200&gt;"",IF(EXACT(AK185,0),IF(EXACT(Aanbod!D200, "pB"),Berekening!B185,IF(EXACT(Aanbod!D200, "Gvg-B"),Berekening!B185,IF(EXACT(Aanbod!D200, "Gvg"),Berekening!B185,0))),0)," ")</f>
        <v xml:space="preserve"> </v>
      </c>
      <c r="BG185" s="5" t="str">
        <f>IF(Aanbod!D200&gt;"",IF(EXACT(AK185,0),IF(EXACT(Aanbod!D200, "pB"),Aanbod!E200,IF(EXACT(Aanbod!D200, "Gvg-B"),Aanbod!E200,IF(EXACT(Aanbod!D200, "Gvg"),Aanbod!E200,0))),0)," ")</f>
        <v xml:space="preserve"> </v>
      </c>
      <c r="BH185" s="9" t="str">
        <f>IF(Aanbod!D200&gt;"",IF($BF$203&gt;0,$BE$1/$BF$203*BF185,0)," ")</f>
        <v xml:space="preserve"> </v>
      </c>
      <c r="BI185" s="10" t="str">
        <f>IF(Aanbod!D200&gt;"",IF(BG185&gt;0,BH185/BG185," ")," ")</f>
        <v xml:space="preserve"> </v>
      </c>
      <c r="BJ185" s="26"/>
      <c r="BK185" s="30"/>
      <c r="BL185" s="31" t="str">
        <f>IF(Aanbod!D200&gt;"",IF(EXACT(AK185,0),IF(EXACT(Aanbod!D200, "pA"),Berekening!B185,IF(EXACT(Aanbod!D200, "Gvg"),Berekening!B185,IF(EXACT(Aanbod!D200, "Gvg-A"),Berekening!B185,IF(EXACT(Aanbod!D200, "Gvg-B"),Berekening!B185,0)))),0)," ")</f>
        <v xml:space="preserve"> </v>
      </c>
      <c r="BM185" s="31" t="str">
        <f>IF(Aanbod!D200&gt;"",IF(EXACT(AK185,0),IF(EXACT(Aanbod!D200, "pA"),Aanbod!E200,IF(EXACT(Aanbod!D200, "Gvg"),Aanbod!E200,IF(EXACT(Aanbod!D200, "Gvg-A"),Aanbod!E200,IF(EXACT(Aanbod!D200, "Gvg-B"),Aanbod!E200,0)))),0)," ")</f>
        <v xml:space="preserve"> </v>
      </c>
      <c r="BN185" s="31" t="str">
        <f>IF(Aanbod!D200&gt;"",IF($BL$203&gt;0,$BK$1/$BL$203*BL185,0)," ")</f>
        <v xml:space="preserve"> </v>
      </c>
      <c r="BO185" s="29" t="str">
        <f>IF(Aanbod!D200&gt;"",IF(BM185&gt;0,BN185/BM185," ")," ")</f>
        <v xml:space="preserve"> </v>
      </c>
      <c r="BQ185" s="26"/>
      <c r="BR185" s="30"/>
      <c r="BS185" s="31" t="str">
        <f>IF(Aanbod!D200&gt;"",IF(EXACT(AK185,0),IF(EXACT(Aanbod!D200, "pB"),Berekening!B185,IF(EXACT(Aanbod!D200, "Gvg"),Berekening!B185,IF(EXACT(Aanbod!D200, "Gvg-A"),Berekening!B185,IF(EXACT(Aanbod!D200, "Gvg-B"),Berekening!B185,0)))),0)," ")</f>
        <v xml:space="preserve"> </v>
      </c>
      <c r="BT185" s="31" t="str">
        <f>IF(Aanbod!D200&gt;"",IF(EXACT(AK185,0),IF(EXACT(Aanbod!D200, "pB"),Aanbod!E200,IF(EXACT(Aanbod!D200, "Gvg"),Aanbod!E200,IF(EXACT(Aanbod!D200, "Gvg-A"),Aanbod!E200,IF(EXACT(Aanbod!D200, "Gvg-B"),Aanbod!E200,0)))),0)," ")</f>
        <v xml:space="preserve"> </v>
      </c>
      <c r="BU185" s="31" t="str">
        <f>IF(Aanbod!D200&gt;"",IF($BS$203&gt;0,$BR$1/$BS$203*BS185,0)," ")</f>
        <v xml:space="preserve"> </v>
      </c>
      <c r="BV185" s="29" t="str">
        <f>IF(Aanbod!D200&gt;"",IF(BT185&gt;0,BU185/BT185," ")," ")</f>
        <v xml:space="preserve"> </v>
      </c>
      <c r="BX185" s="34" t="str">
        <f>IF(Aanbod!D200&gt;"",AI185-AK185+BB185+BH185+BN185+BU185," ")</f>
        <v xml:space="preserve"> </v>
      </c>
      <c r="BY185" s="35" t="str">
        <f>IF(Aanbod!D200&gt;"",IF((BX185-AF185)&gt;0,0,(BX185-AF185))," ")</f>
        <v xml:space="preserve"> </v>
      </c>
      <c r="BZ185" s="35" t="str">
        <f>IF(Aanbod!D200&gt;"",IF((BX185-AF185)&gt;0,(BX185-AF185),0)," ")</f>
        <v xml:space="preserve"> </v>
      </c>
      <c r="CA185" s="35" t="str">
        <f>IF(Aanbod!D200&gt;"",IF(BZ185&gt;0,(Berekening!H185+BB185)/BX185*BZ185,0)," ")</f>
        <v xml:space="preserve"> </v>
      </c>
      <c r="CB185" s="35" t="str">
        <f>IF(Aanbod!D200&gt;"",IF(BZ185&gt;0,(Berekening!N185+BH185)/BX185*BZ185,0)," ")</f>
        <v xml:space="preserve"> </v>
      </c>
      <c r="CC185" s="35" t="str">
        <f>IF(Aanbod!D200&gt;"",IF(BZ185&gt;0,(Berekening!T185+BN185)/BX185*BZ185,0)," ")</f>
        <v xml:space="preserve"> </v>
      </c>
      <c r="CD185" s="33" t="str">
        <f>IF(Aanbod!D200&gt;"",IF(BZ185&gt;0,Berekening!AA185/BX185*BZ185,0)," ")</f>
        <v xml:space="preserve"> </v>
      </c>
      <c r="CE185" s="35"/>
      <c r="CM185" s="36"/>
      <c r="CN185" s="5"/>
      <c r="CO185" s="5" t="str">
        <f>IF(Aanbod!D200&gt;"",IF(EXACT(BZ185,0),IF(EXACT(AK185,0),IF(EXACT(AE185, "pA"),AH185,IF(EXACT(AE185, "Gvg-A"),AH185,IF(EXACT(AE185, "Gvg"),AH185,0))),0),0)," ")</f>
        <v xml:space="preserve"> </v>
      </c>
      <c r="CP185" s="5" t="str">
        <f>IF(Aanbod!D200&gt;"",IF(EXACT(BZ185,0),IF(EXACT(AK185,0),IF(EXACT(AE185, "pA"),AF185,IF(EXACT(AE185, "Gvg-A"),AF185,IF(EXACT(AE185, "Gvg"),AF185,0))),0),0)," ")</f>
        <v xml:space="preserve"> </v>
      </c>
      <c r="CQ185" s="5" t="str">
        <f>IF(Aanbod!D200&gt;"",IF($CO$203&gt;0,$CN$1/$CO$203*CO185,0)," ")</f>
        <v xml:space="preserve"> </v>
      </c>
      <c r="CR185" s="29" t="str">
        <f>IF(Aanbod!D200&gt;"",IF(CP185&gt;0,CQ185/CP185," ")," ")</f>
        <v xml:space="preserve"> </v>
      </c>
      <c r="CS185" s="5"/>
      <c r="CT185" s="5"/>
      <c r="CU185" s="5" t="str">
        <f>IF(Aanbod!D200&gt;"",IF(EXACT(BZ185,0),IF(EXACT(AK185,0),IF(EXACT(AE185, "pB"),AH185,IF(EXACT(AE185, "Gvg-B"),AH185,IF(EXACT(AE185, "Gvg"),AH185,0))),0),0)," ")</f>
        <v xml:space="preserve"> </v>
      </c>
      <c r="CV185" s="5" t="str">
        <f>IF(Aanbod!D200&gt;"",IF(EXACT(BZ185,0),IF(EXACT(AK185,0),IF(EXACT(AE185, "pB"),AF185,IF(EXACT(AE185, "Gvg-B"),AF185,IF(EXACT(AE185, "Gvg"),AF185,0))),0),0)," ")</f>
        <v xml:space="preserve"> </v>
      </c>
      <c r="CW185" s="9" t="str">
        <f>IF(Aanbod!D200&gt;"",IF($CU$203&gt;0,$CT$1/$CU$203*CU185,0)," ")</f>
        <v xml:space="preserve"> </v>
      </c>
      <c r="CX185" s="10" t="str">
        <f>IF(Aanbod!D200&gt;"",IF(CV185&gt;0,CW185/CV185," ")," ")</f>
        <v xml:space="preserve"> </v>
      </c>
      <c r="CY185" s="26"/>
      <c r="CZ185" s="30"/>
      <c r="DA185" s="31" t="str">
        <f>IF(Aanbod!D200&gt;"",IF(EXACT(BZ185,0),IF(EXACT(AK185,0),IF(EXACT(AE185, "pA"),AH185,IF(EXACT(AE185, "Gvg"),AH185,IF(EXACT(AE185, "Gvg-A"),AH185,IF(EXACT(AE185, "Gvg-B"),AH185,0)))),0),0)," ")</f>
        <v xml:space="preserve"> </v>
      </c>
      <c r="DB185" s="31" t="str">
        <f>IF(Aanbod!D200&gt;"",IF(EXACT(BZ185,0),IF(EXACT(AK185,0),IF(EXACT(AE185, "pA"),AF185,IF(EXACT(AE185, "Gvg"),AF185,IF(EXACT(AE185, "Gvg-A"),AF185,IF(EXACT(AE185, "Gvg-B"),AF185,0)))),0),0)," ")</f>
        <v xml:space="preserve"> </v>
      </c>
      <c r="DC185" s="31" t="str">
        <f>IF(Aanbod!D200&gt;"",IF($DA$203&gt;0,$CZ$1/$DA$203*DA185,0)," ")</f>
        <v xml:space="preserve"> </v>
      </c>
      <c r="DD185" s="29" t="str">
        <f>IF(Aanbod!D200&gt;"",IF(DB185&gt;0,DC185/DB185," ")," ")</f>
        <v xml:space="preserve"> </v>
      </c>
      <c r="DF185" s="26"/>
      <c r="DG185" s="30"/>
      <c r="DH185" s="31" t="str">
        <f>IF(Aanbod!D200&gt;"",IF(EXACT(BZ185,0),IF(EXACT(AK185,0),IF(EXACT(AE185, "pB"),AH185,IF(EXACT(AE185, "Gvg"),AH185,IF(EXACT(AE185, "Gvg-A"),AH185,IF(EXACT(AE185, "Gvg-B"),AH185,0)))),0),0)," ")</f>
        <v xml:space="preserve"> </v>
      </c>
      <c r="DI185" s="31" t="str">
        <f>IF(Aanbod!D200&gt;"",IF(EXACT(BZ185,0),IF(EXACT(AK185,0),IF(EXACT(AE185, "pB"),AF185,IF(EXACT(AE185, "Gvg"),AF185,IF(EXACT(AE185, "Gvg-A"),AF185,IF(EXACT(AE185, "Gvg-B"),AF185,0)))),0),0)," ")</f>
        <v xml:space="preserve"> </v>
      </c>
      <c r="DJ185" s="31" t="str">
        <f>IF(Aanbod!D200&gt;"",IF($DH$203&gt;0,$DG$1/$DH$203*DH185,0)," ")</f>
        <v xml:space="preserve"> </v>
      </c>
      <c r="DK185" s="29" t="str">
        <f>IF(Aanbod!D200&gt;"",IF(DI185&gt;0,DJ185/DI185," ")," ")</f>
        <v xml:space="preserve"> </v>
      </c>
      <c r="DM185" s="37" t="str">
        <f>IF(Aanbod!D200&gt;"",BX185-BZ185+CQ185+CW185+DC185+DJ185," ")</f>
        <v xml:space="preserve"> </v>
      </c>
      <c r="DN185" s="35" t="str">
        <f>IF(Aanbod!D200&gt;"",IF((DM185-AF185)&gt;0,(DM185-AF185),0)," ")</f>
        <v xml:space="preserve"> </v>
      </c>
      <c r="DO185" s="35" t="str">
        <f>IF(Aanbod!D200&gt;"",IF(DN185&gt;0,(Berekening!H185+BB185+CQ185)/DM185*DN185,0)," ")</f>
        <v xml:space="preserve"> </v>
      </c>
      <c r="DP185" s="35" t="str">
        <f>IF(Aanbod!D200&gt;"",IF(DN185&gt;0,(Berekening!N185+BH185+CW185)/DM185*DN185,0)," ")</f>
        <v xml:space="preserve"> </v>
      </c>
      <c r="DQ185" s="35" t="str">
        <f>IF(Aanbod!D200&gt;"",IF(DN185&gt;0,(Berekening!T185+BN185+DC185)/DM185*DN185,0)," ")</f>
        <v xml:space="preserve"> </v>
      </c>
      <c r="DR185" s="33" t="str">
        <f>IF(Aanbod!D200&gt;"",IF(DN185&gt;0,(Berekening!AA185+BU185+DJ185)/DM185*DN185,0)," ")</f>
        <v xml:space="preserve"> </v>
      </c>
      <c r="DS185" s="35"/>
      <c r="DT185" s="38" t="str">
        <f>IF(Aanbod!D200&gt;"",ROUND((DM185-DN185),2)," ")</f>
        <v xml:space="preserve"> </v>
      </c>
      <c r="DU185" s="38" t="str">
        <f>IF(Aanbod!D200&gt;"",IF(DT185=C185,0.01,DT185),"")</f>
        <v/>
      </c>
      <c r="DV185" s="39" t="str">
        <f>IF(Aanbod!D200&gt;"",RANK(DU185,$DU$2:$DU$201) + COUNTIF($DU$2:DU185,DU185) -1," ")</f>
        <v xml:space="preserve"> </v>
      </c>
      <c r="DW185" s="35" t="str">
        <f>IF(Aanbod!D200&gt;"",IF($DV$203&lt;0,IF(DV185&lt;=ABS($DV$203),0.01,0),IF(DV185&lt;=ABS($DV$203),-0.01,0))," ")</f>
        <v xml:space="preserve"> </v>
      </c>
      <c r="DX185" s="35"/>
      <c r="DY185" s="28" t="str">
        <f>IF(Aanbod!D200&gt;"",DT185+DW185," ")</f>
        <v xml:space="preserve"> </v>
      </c>
    </row>
    <row r="186" spans="1:129" x14ac:dyDescent="0.25">
      <c r="A186" s="26" t="str">
        <f>Aanbod!A201</f>
        <v/>
      </c>
      <c r="B186" s="27" t="str">
        <f>IF(Aanbod!D201&gt;"",IF(EXACT(Aanbod!F201, "Preferent"),Aanbod!E201*2,IF(EXACT(Aanbod!F201, "Concurrent"),Aanbod!E201,0))," ")</f>
        <v xml:space="preserve"> </v>
      </c>
      <c r="C186" s="28" t="str">
        <f>IF(Aanbod!E201&gt;0,Aanbod!E201," ")</f>
        <v xml:space="preserve"> </v>
      </c>
      <c r="D186" s="5"/>
      <c r="E186" s="5"/>
      <c r="F186" s="5" t="str">
        <f>IF(Aanbod!D201&gt;"",IF(EXACT(Aanbod!D201, "pA"),Berekening!B186,IF(EXACT(Aanbod!D201, "Gvg-A"),Berekening!B186,IF(EXACT(Aanbod!D201, "Gvg"),Berekening!B186,0)))," ")</f>
        <v xml:space="preserve"> </v>
      </c>
      <c r="G186" s="5" t="str">
        <f>IF(Aanbod!D201&gt;"",IF(EXACT(Aanbod!D201, "pA"),Aanbod!E201,IF(EXACT(Aanbod!D201, "Gvg-A"),Aanbod!E201,IF(EXACT(Aanbod!D201, "Gvg"),Aanbod!E201,0)))," ")</f>
        <v xml:space="preserve"> </v>
      </c>
      <c r="H186" s="5" t="str">
        <f>IF(Aanbod!D201&gt;"",IF($F$203&gt;0,$E$1/$F$203*F186,0)," ")</f>
        <v xml:space="preserve"> </v>
      </c>
      <c r="I186" s="29" t="str">
        <f>IF(Aanbod!D201&gt;"",IF(G186&gt;0,H186/G186," ")," ")</f>
        <v xml:space="preserve"> </v>
      </c>
      <c r="J186" s="5"/>
      <c r="K186" s="5"/>
      <c r="L186" s="5" t="str">
        <f>IF(Aanbod!D201&gt;"",IF(EXACT(Aanbod!D201, "pB"),Berekening!B186,IF(EXACT(Aanbod!D201, "Gvg-B"),Berekening!B186,IF(EXACT(Aanbod!D201, "Gvg"),Berekening!B186,0)))," ")</f>
        <v xml:space="preserve"> </v>
      </c>
      <c r="M186" s="5" t="str">
        <f>IF(Aanbod!D201&gt;"",IF(EXACT(Aanbod!D201, "pB"),Aanbod!E201,IF(EXACT(Aanbod!D201, "Gvg-B"),Aanbod!E201,IF(EXACT(Aanbod!D201, "Gvg"),Aanbod!E201,0)))," ")</f>
        <v xml:space="preserve"> </v>
      </c>
      <c r="N186" s="9" t="str">
        <f>IF(Aanbod!D201&gt;"",IF($L$203&gt;0,$K$1/$L$203*L186,0)," ")</f>
        <v xml:space="preserve"> </v>
      </c>
      <c r="O186" s="10" t="str">
        <f>IF(Aanbod!D201&gt;"",IF(M186&gt;0,N186/M186," ")," ")</f>
        <v xml:space="preserve"> </v>
      </c>
      <c r="P186" s="26"/>
      <c r="Q186" s="30"/>
      <c r="R186" s="31" t="str">
        <f>IF(Aanbod!D201&gt;"",IF(EXACT(Aanbod!D201, "pA"),Berekening!B186,IF(EXACT(Aanbod!D201, "Gvg"),Berekening!B186,IF(EXACT(Aanbod!D201, "Gvg-A"),Berekening!B186,IF(EXACT(Aanbod!D201, "Gvg-B"),Berekening!B186,0))))," ")</f>
        <v xml:space="preserve"> </v>
      </c>
      <c r="S186" s="31" t="str">
        <f>IF(Aanbod!D201&gt;"",IF(EXACT(Aanbod!D201, "pA"),Aanbod!E201,IF(EXACT(Aanbod!D201, "Gvg"),Aanbod!E201,IF(EXACT(Aanbod!D201, "Gvg-A"),Aanbod!E201,IF(EXACT(Aanbod!D201, "Gvg-B"),Aanbod!E201,0))))," ")</f>
        <v xml:space="preserve"> </v>
      </c>
      <c r="T186" s="31" t="str">
        <f>IF(Aanbod!D201&gt;"",IF($R$203&gt;0,$Q$1/$R$203*R186,0)," ")</f>
        <v xml:space="preserve"> </v>
      </c>
      <c r="U186" s="29" t="str">
        <f>IF(Aanbod!D201&gt;"",IF(S186&gt;0,T186/S186," ")," ")</f>
        <v xml:space="preserve"> </v>
      </c>
      <c r="W186" s="26"/>
      <c r="X186" s="30"/>
      <c r="Y186" s="31" t="str">
        <f>IF(Aanbod!D201&gt;"",IF(EXACT(Aanbod!D201, "pB"),Berekening!B186,IF(EXACT(Aanbod!D201, "Gvg"),Berekening!B186,IF(EXACT(Aanbod!D201, "Gvg-A"),Berekening!B186,IF(EXACT(Aanbod!D201, "Gvg-B"),Berekening!B186,0))))," ")</f>
        <v xml:space="preserve"> </v>
      </c>
      <c r="Z186" s="31" t="str">
        <f>IF(Aanbod!D201&gt;"",IF(EXACT(Aanbod!D201, "pB"),Aanbod!E201,IF(EXACT(Aanbod!D201, "Gvg"),Aanbod!E201,IF(EXACT(Aanbod!D201, "Gvg-A"),Aanbod!E201,IF(EXACT(Aanbod!D201, "Gvg-B"),Aanbod!E201,0))))," ")</f>
        <v xml:space="preserve"> </v>
      </c>
      <c r="AA186" s="31" t="str">
        <f>IF(Aanbod!D201&gt;"",IF($Y$203&gt;0,$X$1/$Y$203*Y186,0)," ")</f>
        <v xml:space="preserve"> </v>
      </c>
      <c r="AB186" s="29" t="str">
        <f>IF(Aanbod!D201&gt;"",IF(Z186&gt;0,AA186/Z186," ")," ")</f>
        <v xml:space="preserve"> </v>
      </c>
      <c r="AC186" s="32"/>
      <c r="AD186" s="26" t="str">
        <f>IF(Aanbod!D201&gt;"",ROW(AE186)-1," ")</f>
        <v xml:space="preserve"> </v>
      </c>
      <c r="AE186" t="str">
        <f>IF(Aanbod!D201&gt;"",Aanbod!D201," ")</f>
        <v xml:space="preserve"> </v>
      </c>
      <c r="AF186" s="9" t="str">
        <f>IF(Aanbod!D201&gt;"",Aanbod!E201," ")</f>
        <v xml:space="preserve"> </v>
      </c>
      <c r="AG186" t="str">
        <f>IF(Aanbod!D201&gt;"",Aanbod!F201," ")</f>
        <v xml:space="preserve"> </v>
      </c>
      <c r="AH186" s="33" t="str">
        <f>IF(Aanbod!D201&gt;"",Berekening!B186," ")</f>
        <v xml:space="preserve"> </v>
      </c>
      <c r="AI186" s="34" t="str">
        <f>IF(Aanbod!D201&gt;"",Berekening!H186+Berekening!N186+Berekening!T186+Berekening!AA186," ")</f>
        <v xml:space="preserve"> </v>
      </c>
      <c r="AJ186" s="35" t="str">
        <f>IF(Aanbod!D201&gt;"",IF((AI186-AF186)&gt;0,0,(AI186-AF186))," ")</f>
        <v xml:space="preserve"> </v>
      </c>
      <c r="AK186" s="35" t="str">
        <f>IF(Aanbod!D201&gt;"",IF((AI186-AF186)&gt;0,(AI186-AF186),0)," ")</f>
        <v xml:space="preserve"> </v>
      </c>
      <c r="AL186" s="35" t="str">
        <f>IF(Aanbod!D201&gt;"",IF(AK186&gt;0,Berekening!H186/AI186*AK186,0)," ")</f>
        <v xml:space="preserve"> </v>
      </c>
      <c r="AM186" s="35" t="str">
        <f>IF(Aanbod!D201&gt;"",IF(AK186&gt;0,Berekening!N186/AI186*AK186,0)," ")</f>
        <v xml:space="preserve"> </v>
      </c>
      <c r="AN186" s="35" t="str">
        <f>IF(Aanbod!D201&gt;"",IF(AK186&gt;0,Berekening!T186/AI186*AK186,0)," ")</f>
        <v xml:space="preserve"> </v>
      </c>
      <c r="AO186" s="33" t="str">
        <f>IF(Aanbod!D201&gt;"",IF(AK186&gt;0,Berekening!AA186/AI186*AK186,0)," ")</f>
        <v xml:space="preserve"> </v>
      </c>
      <c r="AX186" s="36"/>
      <c r="AY186" s="5"/>
      <c r="AZ186" s="5" t="str">
        <f>IF(Aanbod!D201&gt;"",IF(EXACT(AK186,0),IF(EXACT(Aanbod!D201, "pA"),Berekening!B186,IF(EXACT(Aanbod!D201, "Gvg-A"),Berekening!B186,IF(EXACT(Aanbod!D201, "Gvg"),Berekening!B186,0))),0)," ")</f>
        <v xml:space="preserve"> </v>
      </c>
      <c r="BA186" s="5" t="str">
        <f>IF(Aanbod!D201&gt;"",IF(EXACT(AK186,0),IF(EXACT(Aanbod!D201, "pA"),Aanbod!E201,IF(EXACT(Aanbod!D201, "Gvg-A"),Aanbod!E201,IF(EXACT(Aanbod!D201, "Gvg"),Aanbod!E201,0))),0)," ")</f>
        <v xml:space="preserve"> </v>
      </c>
      <c r="BB186" s="5" t="str">
        <f>IF(Aanbod!D201&gt;"",IF($AZ$203&gt;0,$AY$1/$AZ$203*AZ186,0)," ")</f>
        <v xml:space="preserve"> </v>
      </c>
      <c r="BC186" s="29" t="str">
        <f>IF(Aanbod!D201&gt;"",IF(BA186&gt;0,BB186/BA186," ")," ")</f>
        <v xml:space="preserve"> </v>
      </c>
      <c r="BD186" s="5"/>
      <c r="BE186" s="5"/>
      <c r="BF186" s="5" t="str">
        <f>IF(Aanbod!D201&gt;"",IF(EXACT(AK186,0),IF(EXACT(Aanbod!D201, "pB"),Berekening!B186,IF(EXACT(Aanbod!D201, "Gvg-B"),Berekening!B186,IF(EXACT(Aanbod!D201, "Gvg"),Berekening!B186,0))),0)," ")</f>
        <v xml:space="preserve"> </v>
      </c>
      <c r="BG186" s="5" t="str">
        <f>IF(Aanbod!D201&gt;"",IF(EXACT(AK186,0),IF(EXACT(Aanbod!D201, "pB"),Aanbod!E201,IF(EXACT(Aanbod!D201, "Gvg-B"),Aanbod!E201,IF(EXACT(Aanbod!D201, "Gvg"),Aanbod!E201,0))),0)," ")</f>
        <v xml:space="preserve"> </v>
      </c>
      <c r="BH186" s="9" t="str">
        <f>IF(Aanbod!D201&gt;"",IF($BF$203&gt;0,$BE$1/$BF$203*BF186,0)," ")</f>
        <v xml:space="preserve"> </v>
      </c>
      <c r="BI186" s="10" t="str">
        <f>IF(Aanbod!D201&gt;"",IF(BG186&gt;0,BH186/BG186," ")," ")</f>
        <v xml:space="preserve"> </v>
      </c>
      <c r="BJ186" s="26"/>
      <c r="BK186" s="30"/>
      <c r="BL186" s="31" t="str">
        <f>IF(Aanbod!D201&gt;"",IF(EXACT(AK186,0),IF(EXACT(Aanbod!D201, "pA"),Berekening!B186,IF(EXACT(Aanbod!D201, "Gvg"),Berekening!B186,IF(EXACT(Aanbod!D201, "Gvg-A"),Berekening!B186,IF(EXACT(Aanbod!D201, "Gvg-B"),Berekening!B186,0)))),0)," ")</f>
        <v xml:space="preserve"> </v>
      </c>
      <c r="BM186" s="31" t="str">
        <f>IF(Aanbod!D201&gt;"",IF(EXACT(AK186,0),IF(EXACT(Aanbod!D201, "pA"),Aanbod!E201,IF(EXACT(Aanbod!D201, "Gvg"),Aanbod!E201,IF(EXACT(Aanbod!D201, "Gvg-A"),Aanbod!E201,IF(EXACT(Aanbod!D201, "Gvg-B"),Aanbod!E201,0)))),0)," ")</f>
        <v xml:space="preserve"> </v>
      </c>
      <c r="BN186" s="31" t="str">
        <f>IF(Aanbod!D201&gt;"",IF($BL$203&gt;0,$BK$1/$BL$203*BL186,0)," ")</f>
        <v xml:space="preserve"> </v>
      </c>
      <c r="BO186" s="29" t="str">
        <f>IF(Aanbod!D201&gt;"",IF(BM186&gt;0,BN186/BM186," ")," ")</f>
        <v xml:space="preserve"> </v>
      </c>
      <c r="BQ186" s="26"/>
      <c r="BR186" s="30"/>
      <c r="BS186" s="31" t="str">
        <f>IF(Aanbod!D201&gt;"",IF(EXACT(AK186,0),IF(EXACT(Aanbod!D201, "pB"),Berekening!B186,IF(EXACT(Aanbod!D201, "Gvg"),Berekening!B186,IF(EXACT(Aanbod!D201, "Gvg-A"),Berekening!B186,IF(EXACT(Aanbod!D201, "Gvg-B"),Berekening!B186,0)))),0)," ")</f>
        <v xml:space="preserve"> </v>
      </c>
      <c r="BT186" s="31" t="str">
        <f>IF(Aanbod!D201&gt;"",IF(EXACT(AK186,0),IF(EXACT(Aanbod!D201, "pB"),Aanbod!E201,IF(EXACT(Aanbod!D201, "Gvg"),Aanbod!E201,IF(EXACT(Aanbod!D201, "Gvg-A"),Aanbod!E201,IF(EXACT(Aanbod!D201, "Gvg-B"),Aanbod!E201,0)))),0)," ")</f>
        <v xml:space="preserve"> </v>
      </c>
      <c r="BU186" s="31" t="str">
        <f>IF(Aanbod!D201&gt;"",IF($BS$203&gt;0,$BR$1/$BS$203*BS186,0)," ")</f>
        <v xml:space="preserve"> </v>
      </c>
      <c r="BV186" s="29" t="str">
        <f>IF(Aanbod!D201&gt;"",IF(BT186&gt;0,BU186/BT186," ")," ")</f>
        <v xml:space="preserve"> </v>
      </c>
      <c r="BX186" s="34" t="str">
        <f>IF(Aanbod!D201&gt;"",AI186-AK186+BB186+BH186+BN186+BU186," ")</f>
        <v xml:space="preserve"> </v>
      </c>
      <c r="BY186" s="35" t="str">
        <f>IF(Aanbod!D201&gt;"",IF((BX186-AF186)&gt;0,0,(BX186-AF186))," ")</f>
        <v xml:space="preserve"> </v>
      </c>
      <c r="BZ186" s="35" t="str">
        <f>IF(Aanbod!D201&gt;"",IF((BX186-AF186)&gt;0,(BX186-AF186),0)," ")</f>
        <v xml:space="preserve"> </v>
      </c>
      <c r="CA186" s="35" t="str">
        <f>IF(Aanbod!D201&gt;"",IF(BZ186&gt;0,(Berekening!H186+BB186)/BX186*BZ186,0)," ")</f>
        <v xml:space="preserve"> </v>
      </c>
      <c r="CB186" s="35" t="str">
        <f>IF(Aanbod!D201&gt;"",IF(BZ186&gt;0,(Berekening!N186+BH186)/BX186*BZ186,0)," ")</f>
        <v xml:space="preserve"> </v>
      </c>
      <c r="CC186" s="35" t="str">
        <f>IF(Aanbod!D201&gt;"",IF(BZ186&gt;0,(Berekening!T186+BN186)/BX186*BZ186,0)," ")</f>
        <v xml:space="preserve"> </v>
      </c>
      <c r="CD186" s="33" t="str">
        <f>IF(Aanbod!D201&gt;"",IF(BZ186&gt;0,Berekening!AA186/BX186*BZ186,0)," ")</f>
        <v xml:space="preserve"> </v>
      </c>
      <c r="CE186" s="35"/>
      <c r="CM186" s="36"/>
      <c r="CN186" s="5"/>
      <c r="CO186" s="5" t="str">
        <f>IF(Aanbod!D201&gt;"",IF(EXACT(BZ186,0),IF(EXACT(AK186,0),IF(EXACT(AE186, "pA"),AH186,IF(EXACT(AE186, "Gvg-A"),AH186,IF(EXACT(AE186, "Gvg"),AH186,0))),0),0)," ")</f>
        <v xml:space="preserve"> </v>
      </c>
      <c r="CP186" s="5" t="str">
        <f>IF(Aanbod!D201&gt;"",IF(EXACT(BZ186,0),IF(EXACT(AK186,0),IF(EXACT(AE186, "pA"),AF186,IF(EXACT(AE186, "Gvg-A"),AF186,IF(EXACT(AE186, "Gvg"),AF186,0))),0),0)," ")</f>
        <v xml:space="preserve"> </v>
      </c>
      <c r="CQ186" s="5" t="str">
        <f>IF(Aanbod!D201&gt;"",IF($CO$203&gt;0,$CN$1/$CO$203*CO186,0)," ")</f>
        <v xml:space="preserve"> </v>
      </c>
      <c r="CR186" s="29" t="str">
        <f>IF(Aanbod!D201&gt;"",IF(CP186&gt;0,CQ186/CP186," ")," ")</f>
        <v xml:space="preserve"> </v>
      </c>
      <c r="CS186" s="5"/>
      <c r="CT186" s="5"/>
      <c r="CU186" s="5" t="str">
        <f>IF(Aanbod!D201&gt;"",IF(EXACT(BZ186,0),IF(EXACT(AK186,0),IF(EXACT(AE186, "pB"),AH186,IF(EXACT(AE186, "Gvg-B"),AH186,IF(EXACT(AE186, "Gvg"),AH186,0))),0),0)," ")</f>
        <v xml:space="preserve"> </v>
      </c>
      <c r="CV186" s="5" t="str">
        <f>IF(Aanbod!D201&gt;"",IF(EXACT(BZ186,0),IF(EXACT(AK186,0),IF(EXACT(AE186, "pB"),AF186,IF(EXACT(AE186, "Gvg-B"),AF186,IF(EXACT(AE186, "Gvg"),AF186,0))),0),0)," ")</f>
        <v xml:space="preserve"> </v>
      </c>
      <c r="CW186" s="9" t="str">
        <f>IF(Aanbod!D201&gt;"",IF($CU$203&gt;0,$CT$1/$CU$203*CU186,0)," ")</f>
        <v xml:space="preserve"> </v>
      </c>
      <c r="CX186" s="10" t="str">
        <f>IF(Aanbod!D201&gt;"",IF(CV186&gt;0,CW186/CV186," ")," ")</f>
        <v xml:space="preserve"> </v>
      </c>
      <c r="CY186" s="26"/>
      <c r="CZ186" s="30"/>
      <c r="DA186" s="31" t="str">
        <f>IF(Aanbod!D201&gt;"",IF(EXACT(BZ186,0),IF(EXACT(AK186,0),IF(EXACT(AE186, "pA"),AH186,IF(EXACT(AE186, "Gvg"),AH186,IF(EXACT(AE186, "Gvg-A"),AH186,IF(EXACT(AE186, "Gvg-B"),AH186,0)))),0),0)," ")</f>
        <v xml:space="preserve"> </v>
      </c>
      <c r="DB186" s="31" t="str">
        <f>IF(Aanbod!D201&gt;"",IF(EXACT(BZ186,0),IF(EXACT(AK186,0),IF(EXACT(AE186, "pA"),AF186,IF(EXACT(AE186, "Gvg"),AF186,IF(EXACT(AE186, "Gvg-A"),AF186,IF(EXACT(AE186, "Gvg-B"),AF186,0)))),0),0)," ")</f>
        <v xml:space="preserve"> </v>
      </c>
      <c r="DC186" s="31" t="str">
        <f>IF(Aanbod!D201&gt;"",IF($DA$203&gt;0,$CZ$1/$DA$203*DA186,0)," ")</f>
        <v xml:space="preserve"> </v>
      </c>
      <c r="DD186" s="29" t="str">
        <f>IF(Aanbod!D201&gt;"",IF(DB186&gt;0,DC186/DB186," ")," ")</f>
        <v xml:space="preserve"> </v>
      </c>
      <c r="DF186" s="26"/>
      <c r="DG186" s="30"/>
      <c r="DH186" s="31" t="str">
        <f>IF(Aanbod!D201&gt;"",IF(EXACT(BZ186,0),IF(EXACT(AK186,0),IF(EXACT(AE186, "pB"),AH186,IF(EXACT(AE186, "Gvg"),AH186,IF(EXACT(AE186, "Gvg-A"),AH186,IF(EXACT(AE186, "Gvg-B"),AH186,0)))),0),0)," ")</f>
        <v xml:space="preserve"> </v>
      </c>
      <c r="DI186" s="31" t="str">
        <f>IF(Aanbod!D201&gt;"",IF(EXACT(BZ186,0),IF(EXACT(AK186,0),IF(EXACT(AE186, "pB"),AF186,IF(EXACT(AE186, "Gvg"),AF186,IF(EXACT(AE186, "Gvg-A"),AF186,IF(EXACT(AE186, "Gvg-B"),AF186,0)))),0),0)," ")</f>
        <v xml:space="preserve"> </v>
      </c>
      <c r="DJ186" s="31" t="str">
        <f>IF(Aanbod!D201&gt;"",IF($DH$203&gt;0,$DG$1/$DH$203*DH186,0)," ")</f>
        <v xml:space="preserve"> </v>
      </c>
      <c r="DK186" s="29" t="str">
        <f>IF(Aanbod!D201&gt;"",IF(DI186&gt;0,DJ186/DI186," ")," ")</f>
        <v xml:space="preserve"> </v>
      </c>
      <c r="DM186" s="37" t="str">
        <f>IF(Aanbod!D201&gt;"",BX186-BZ186+CQ186+CW186+DC186+DJ186," ")</f>
        <v xml:space="preserve"> </v>
      </c>
      <c r="DN186" s="35" t="str">
        <f>IF(Aanbod!D201&gt;"",IF((DM186-AF186)&gt;0,(DM186-AF186),0)," ")</f>
        <v xml:space="preserve"> </v>
      </c>
      <c r="DO186" s="35" t="str">
        <f>IF(Aanbod!D201&gt;"",IF(DN186&gt;0,(Berekening!H186+BB186+CQ186)/DM186*DN186,0)," ")</f>
        <v xml:space="preserve"> </v>
      </c>
      <c r="DP186" s="35" t="str">
        <f>IF(Aanbod!D201&gt;"",IF(DN186&gt;0,(Berekening!N186+BH186+CW186)/DM186*DN186,0)," ")</f>
        <v xml:space="preserve"> </v>
      </c>
      <c r="DQ186" s="35" t="str">
        <f>IF(Aanbod!D201&gt;"",IF(DN186&gt;0,(Berekening!T186+BN186+DC186)/DM186*DN186,0)," ")</f>
        <v xml:space="preserve"> </v>
      </c>
      <c r="DR186" s="33" t="str">
        <f>IF(Aanbod!D201&gt;"",IF(DN186&gt;0,(Berekening!AA186+BU186+DJ186)/DM186*DN186,0)," ")</f>
        <v xml:space="preserve"> </v>
      </c>
      <c r="DS186" s="35"/>
      <c r="DT186" s="38" t="str">
        <f>IF(Aanbod!D201&gt;"",ROUND((DM186-DN186),2)," ")</f>
        <v xml:space="preserve"> </v>
      </c>
      <c r="DU186" s="38" t="str">
        <f>IF(Aanbod!D201&gt;"",IF(DT186=C186,0.01,DT186),"")</f>
        <v/>
      </c>
      <c r="DV186" s="39" t="str">
        <f>IF(Aanbod!D201&gt;"",RANK(DU186,$DU$2:$DU$201) + COUNTIF($DU$2:DU186,DU186) -1," ")</f>
        <v xml:space="preserve"> </v>
      </c>
      <c r="DW186" s="35" t="str">
        <f>IF(Aanbod!D201&gt;"",IF($DV$203&lt;0,IF(DV186&lt;=ABS($DV$203),0.01,0),IF(DV186&lt;=ABS($DV$203),-0.01,0))," ")</f>
        <v xml:space="preserve"> </v>
      </c>
      <c r="DX186" s="35"/>
      <c r="DY186" s="28" t="str">
        <f>IF(Aanbod!D201&gt;"",DT186+DW186," ")</f>
        <v xml:space="preserve"> </v>
      </c>
    </row>
    <row r="187" spans="1:129" x14ac:dyDescent="0.25">
      <c r="A187" s="26" t="str">
        <f>Aanbod!A202</f>
        <v/>
      </c>
      <c r="B187" s="27" t="str">
        <f>IF(Aanbod!D202&gt;"",IF(EXACT(Aanbod!F202, "Preferent"),Aanbod!E202*2,IF(EXACT(Aanbod!F202, "Concurrent"),Aanbod!E202,0))," ")</f>
        <v xml:space="preserve"> </v>
      </c>
      <c r="C187" s="28" t="str">
        <f>IF(Aanbod!E202&gt;0,Aanbod!E202," ")</f>
        <v xml:space="preserve"> </v>
      </c>
      <c r="D187" s="5"/>
      <c r="E187" s="5"/>
      <c r="F187" s="5" t="str">
        <f>IF(Aanbod!D202&gt;"",IF(EXACT(Aanbod!D202, "pA"),Berekening!B187,IF(EXACT(Aanbod!D202, "Gvg-A"),Berekening!B187,IF(EXACT(Aanbod!D202, "Gvg"),Berekening!B187,0)))," ")</f>
        <v xml:space="preserve"> </v>
      </c>
      <c r="G187" s="5" t="str">
        <f>IF(Aanbod!D202&gt;"",IF(EXACT(Aanbod!D202, "pA"),Aanbod!E202,IF(EXACT(Aanbod!D202, "Gvg-A"),Aanbod!E202,IF(EXACT(Aanbod!D202, "Gvg"),Aanbod!E202,0)))," ")</f>
        <v xml:space="preserve"> </v>
      </c>
      <c r="H187" s="5" t="str">
        <f>IF(Aanbod!D202&gt;"",IF($F$203&gt;0,$E$1/$F$203*F187,0)," ")</f>
        <v xml:space="preserve"> </v>
      </c>
      <c r="I187" s="29" t="str">
        <f>IF(Aanbod!D202&gt;"",IF(G187&gt;0,H187/G187," ")," ")</f>
        <v xml:space="preserve"> </v>
      </c>
      <c r="J187" s="5"/>
      <c r="K187" s="5"/>
      <c r="L187" s="5" t="str">
        <f>IF(Aanbod!D202&gt;"",IF(EXACT(Aanbod!D202, "pB"),Berekening!B187,IF(EXACT(Aanbod!D202, "Gvg-B"),Berekening!B187,IF(EXACT(Aanbod!D202, "Gvg"),Berekening!B187,0)))," ")</f>
        <v xml:space="preserve"> </v>
      </c>
      <c r="M187" s="5" t="str">
        <f>IF(Aanbod!D202&gt;"",IF(EXACT(Aanbod!D202, "pB"),Aanbod!E202,IF(EXACT(Aanbod!D202, "Gvg-B"),Aanbod!E202,IF(EXACT(Aanbod!D202, "Gvg"),Aanbod!E202,0)))," ")</f>
        <v xml:space="preserve"> </v>
      </c>
      <c r="N187" s="9" t="str">
        <f>IF(Aanbod!D202&gt;"",IF($L$203&gt;0,$K$1/$L$203*L187,0)," ")</f>
        <v xml:space="preserve"> </v>
      </c>
      <c r="O187" s="10" t="str">
        <f>IF(Aanbod!D202&gt;"",IF(M187&gt;0,N187/M187," ")," ")</f>
        <v xml:space="preserve"> </v>
      </c>
      <c r="P187" s="26"/>
      <c r="Q187" s="30"/>
      <c r="R187" s="31" t="str">
        <f>IF(Aanbod!D202&gt;"",IF(EXACT(Aanbod!D202, "pA"),Berekening!B187,IF(EXACT(Aanbod!D202, "Gvg"),Berekening!B187,IF(EXACT(Aanbod!D202, "Gvg-A"),Berekening!B187,IF(EXACT(Aanbod!D202, "Gvg-B"),Berekening!B187,0))))," ")</f>
        <v xml:space="preserve"> </v>
      </c>
      <c r="S187" s="31" t="str">
        <f>IF(Aanbod!D202&gt;"",IF(EXACT(Aanbod!D202, "pA"),Aanbod!E202,IF(EXACT(Aanbod!D202, "Gvg"),Aanbod!E202,IF(EXACT(Aanbod!D202, "Gvg-A"),Aanbod!E202,IF(EXACT(Aanbod!D202, "Gvg-B"),Aanbod!E202,0))))," ")</f>
        <v xml:space="preserve"> </v>
      </c>
      <c r="T187" s="31" t="str">
        <f>IF(Aanbod!D202&gt;"",IF($R$203&gt;0,$Q$1/$R$203*R187,0)," ")</f>
        <v xml:space="preserve"> </v>
      </c>
      <c r="U187" s="29" t="str">
        <f>IF(Aanbod!D202&gt;"",IF(S187&gt;0,T187/S187," ")," ")</f>
        <v xml:space="preserve"> </v>
      </c>
      <c r="W187" s="26"/>
      <c r="X187" s="30"/>
      <c r="Y187" s="31" t="str">
        <f>IF(Aanbod!D202&gt;"",IF(EXACT(Aanbod!D202, "pB"),Berekening!B187,IF(EXACT(Aanbod!D202, "Gvg"),Berekening!B187,IF(EXACT(Aanbod!D202, "Gvg-A"),Berekening!B187,IF(EXACT(Aanbod!D202, "Gvg-B"),Berekening!B187,0))))," ")</f>
        <v xml:space="preserve"> </v>
      </c>
      <c r="Z187" s="31" t="str">
        <f>IF(Aanbod!D202&gt;"",IF(EXACT(Aanbod!D202, "pB"),Aanbod!E202,IF(EXACT(Aanbod!D202, "Gvg"),Aanbod!E202,IF(EXACT(Aanbod!D202, "Gvg-A"),Aanbod!E202,IF(EXACT(Aanbod!D202, "Gvg-B"),Aanbod!E202,0))))," ")</f>
        <v xml:space="preserve"> </v>
      </c>
      <c r="AA187" s="31" t="str">
        <f>IF(Aanbod!D202&gt;"",IF($Y$203&gt;0,$X$1/$Y$203*Y187,0)," ")</f>
        <v xml:space="preserve"> </v>
      </c>
      <c r="AB187" s="29" t="str">
        <f>IF(Aanbod!D202&gt;"",IF(Z187&gt;0,AA187/Z187," ")," ")</f>
        <v xml:space="preserve"> </v>
      </c>
      <c r="AC187" s="32"/>
      <c r="AD187" s="26" t="str">
        <f>IF(Aanbod!D202&gt;"",ROW(AE187)-1," ")</f>
        <v xml:space="preserve"> </v>
      </c>
      <c r="AE187" t="str">
        <f>IF(Aanbod!D202&gt;"",Aanbod!D202," ")</f>
        <v xml:space="preserve"> </v>
      </c>
      <c r="AF187" s="9" t="str">
        <f>IF(Aanbod!D202&gt;"",Aanbod!E202," ")</f>
        <v xml:space="preserve"> </v>
      </c>
      <c r="AG187" t="str">
        <f>IF(Aanbod!D202&gt;"",Aanbod!F202," ")</f>
        <v xml:space="preserve"> </v>
      </c>
      <c r="AH187" s="33" t="str">
        <f>IF(Aanbod!D202&gt;"",Berekening!B187," ")</f>
        <v xml:space="preserve"> </v>
      </c>
      <c r="AI187" s="34" t="str">
        <f>IF(Aanbod!D202&gt;"",Berekening!H187+Berekening!N187+Berekening!T187+Berekening!AA187," ")</f>
        <v xml:space="preserve"> </v>
      </c>
      <c r="AJ187" s="35" t="str">
        <f>IF(Aanbod!D202&gt;"",IF((AI187-AF187)&gt;0,0,(AI187-AF187))," ")</f>
        <v xml:space="preserve"> </v>
      </c>
      <c r="AK187" s="35" t="str">
        <f>IF(Aanbod!D202&gt;"",IF((AI187-AF187)&gt;0,(AI187-AF187),0)," ")</f>
        <v xml:space="preserve"> </v>
      </c>
      <c r="AL187" s="35" t="str">
        <f>IF(Aanbod!D202&gt;"",IF(AK187&gt;0,Berekening!H187/AI187*AK187,0)," ")</f>
        <v xml:space="preserve"> </v>
      </c>
      <c r="AM187" s="35" t="str">
        <f>IF(Aanbod!D202&gt;"",IF(AK187&gt;0,Berekening!N187/AI187*AK187,0)," ")</f>
        <v xml:space="preserve"> </v>
      </c>
      <c r="AN187" s="35" t="str">
        <f>IF(Aanbod!D202&gt;"",IF(AK187&gt;0,Berekening!T187/AI187*AK187,0)," ")</f>
        <v xml:space="preserve"> </v>
      </c>
      <c r="AO187" s="33" t="str">
        <f>IF(Aanbod!D202&gt;"",IF(AK187&gt;0,Berekening!AA187/AI187*AK187,0)," ")</f>
        <v xml:space="preserve"> </v>
      </c>
      <c r="AX187" s="36"/>
      <c r="AY187" s="5"/>
      <c r="AZ187" s="5" t="str">
        <f>IF(Aanbod!D202&gt;"",IF(EXACT(AK187,0),IF(EXACT(Aanbod!D202, "pA"),Berekening!B187,IF(EXACT(Aanbod!D202, "Gvg-A"),Berekening!B187,IF(EXACT(Aanbod!D202, "Gvg"),Berekening!B187,0))),0)," ")</f>
        <v xml:space="preserve"> </v>
      </c>
      <c r="BA187" s="5" t="str">
        <f>IF(Aanbod!D202&gt;"",IF(EXACT(AK187,0),IF(EXACT(Aanbod!D202, "pA"),Aanbod!E202,IF(EXACT(Aanbod!D202, "Gvg-A"),Aanbod!E202,IF(EXACT(Aanbod!D202, "Gvg"),Aanbod!E202,0))),0)," ")</f>
        <v xml:space="preserve"> </v>
      </c>
      <c r="BB187" s="5" t="str">
        <f>IF(Aanbod!D202&gt;"",IF($AZ$203&gt;0,$AY$1/$AZ$203*AZ187,0)," ")</f>
        <v xml:space="preserve"> </v>
      </c>
      <c r="BC187" s="29" t="str">
        <f>IF(Aanbod!D202&gt;"",IF(BA187&gt;0,BB187/BA187," ")," ")</f>
        <v xml:space="preserve"> </v>
      </c>
      <c r="BD187" s="5"/>
      <c r="BE187" s="5"/>
      <c r="BF187" s="5" t="str">
        <f>IF(Aanbod!D202&gt;"",IF(EXACT(AK187,0),IF(EXACT(Aanbod!D202, "pB"),Berekening!B187,IF(EXACT(Aanbod!D202, "Gvg-B"),Berekening!B187,IF(EXACT(Aanbod!D202, "Gvg"),Berekening!B187,0))),0)," ")</f>
        <v xml:space="preserve"> </v>
      </c>
      <c r="BG187" s="5" t="str">
        <f>IF(Aanbod!D202&gt;"",IF(EXACT(AK187,0),IF(EXACT(Aanbod!D202, "pB"),Aanbod!E202,IF(EXACT(Aanbod!D202, "Gvg-B"),Aanbod!E202,IF(EXACT(Aanbod!D202, "Gvg"),Aanbod!E202,0))),0)," ")</f>
        <v xml:space="preserve"> </v>
      </c>
      <c r="BH187" s="9" t="str">
        <f>IF(Aanbod!D202&gt;"",IF($BF$203&gt;0,$BE$1/$BF$203*BF187,0)," ")</f>
        <v xml:space="preserve"> </v>
      </c>
      <c r="BI187" s="10" t="str">
        <f>IF(Aanbod!D202&gt;"",IF(BG187&gt;0,BH187/BG187," ")," ")</f>
        <v xml:space="preserve"> </v>
      </c>
      <c r="BJ187" s="26"/>
      <c r="BK187" s="30"/>
      <c r="BL187" s="31" t="str">
        <f>IF(Aanbod!D202&gt;"",IF(EXACT(AK187,0),IF(EXACT(Aanbod!D202, "pA"),Berekening!B187,IF(EXACT(Aanbod!D202, "Gvg"),Berekening!B187,IF(EXACT(Aanbod!D202, "Gvg-A"),Berekening!B187,IF(EXACT(Aanbod!D202, "Gvg-B"),Berekening!B187,0)))),0)," ")</f>
        <v xml:space="preserve"> </v>
      </c>
      <c r="BM187" s="31" t="str">
        <f>IF(Aanbod!D202&gt;"",IF(EXACT(AK187,0),IF(EXACT(Aanbod!D202, "pA"),Aanbod!E202,IF(EXACT(Aanbod!D202, "Gvg"),Aanbod!E202,IF(EXACT(Aanbod!D202, "Gvg-A"),Aanbod!E202,IF(EXACT(Aanbod!D202, "Gvg-B"),Aanbod!E202,0)))),0)," ")</f>
        <v xml:space="preserve"> </v>
      </c>
      <c r="BN187" s="31" t="str">
        <f>IF(Aanbod!D202&gt;"",IF($BL$203&gt;0,$BK$1/$BL$203*BL187,0)," ")</f>
        <v xml:space="preserve"> </v>
      </c>
      <c r="BO187" s="29" t="str">
        <f>IF(Aanbod!D202&gt;"",IF(BM187&gt;0,BN187/BM187," ")," ")</f>
        <v xml:space="preserve"> </v>
      </c>
      <c r="BQ187" s="26"/>
      <c r="BR187" s="30"/>
      <c r="BS187" s="31" t="str">
        <f>IF(Aanbod!D202&gt;"",IF(EXACT(AK187,0),IF(EXACT(Aanbod!D202, "pB"),Berekening!B187,IF(EXACT(Aanbod!D202, "Gvg"),Berekening!B187,IF(EXACT(Aanbod!D202, "Gvg-A"),Berekening!B187,IF(EXACT(Aanbod!D202, "Gvg-B"),Berekening!B187,0)))),0)," ")</f>
        <v xml:space="preserve"> </v>
      </c>
      <c r="BT187" s="31" t="str">
        <f>IF(Aanbod!D202&gt;"",IF(EXACT(AK187,0),IF(EXACT(Aanbod!D202, "pB"),Aanbod!E202,IF(EXACT(Aanbod!D202, "Gvg"),Aanbod!E202,IF(EXACT(Aanbod!D202, "Gvg-A"),Aanbod!E202,IF(EXACT(Aanbod!D202, "Gvg-B"),Aanbod!E202,0)))),0)," ")</f>
        <v xml:space="preserve"> </v>
      </c>
      <c r="BU187" s="31" t="str">
        <f>IF(Aanbod!D202&gt;"",IF($BS$203&gt;0,$BR$1/$BS$203*BS187,0)," ")</f>
        <v xml:space="preserve"> </v>
      </c>
      <c r="BV187" s="29" t="str">
        <f>IF(Aanbod!D202&gt;"",IF(BT187&gt;0,BU187/BT187," ")," ")</f>
        <v xml:space="preserve"> </v>
      </c>
      <c r="BX187" s="34" t="str">
        <f>IF(Aanbod!D202&gt;"",AI187-AK187+BB187+BH187+BN187+BU187," ")</f>
        <v xml:space="preserve"> </v>
      </c>
      <c r="BY187" s="35" t="str">
        <f>IF(Aanbod!D202&gt;"",IF((BX187-AF187)&gt;0,0,(BX187-AF187))," ")</f>
        <v xml:space="preserve"> </v>
      </c>
      <c r="BZ187" s="35" t="str">
        <f>IF(Aanbod!D202&gt;"",IF((BX187-AF187)&gt;0,(BX187-AF187),0)," ")</f>
        <v xml:space="preserve"> </v>
      </c>
      <c r="CA187" s="35" t="str">
        <f>IF(Aanbod!D202&gt;"",IF(BZ187&gt;0,(Berekening!H187+BB187)/BX187*BZ187,0)," ")</f>
        <v xml:space="preserve"> </v>
      </c>
      <c r="CB187" s="35" t="str">
        <f>IF(Aanbod!D202&gt;"",IF(BZ187&gt;0,(Berekening!N187+BH187)/BX187*BZ187,0)," ")</f>
        <v xml:space="preserve"> </v>
      </c>
      <c r="CC187" s="35" t="str">
        <f>IF(Aanbod!D202&gt;"",IF(BZ187&gt;0,(Berekening!T187+BN187)/BX187*BZ187,0)," ")</f>
        <v xml:space="preserve"> </v>
      </c>
      <c r="CD187" s="33" t="str">
        <f>IF(Aanbod!D202&gt;"",IF(BZ187&gt;0,Berekening!AA187/BX187*BZ187,0)," ")</f>
        <v xml:space="preserve"> </v>
      </c>
      <c r="CE187" s="35"/>
      <c r="CM187" s="36"/>
      <c r="CN187" s="5"/>
      <c r="CO187" s="5" t="str">
        <f>IF(Aanbod!D202&gt;"",IF(EXACT(BZ187,0),IF(EXACT(AK187,0),IF(EXACT(AE187, "pA"),AH187,IF(EXACT(AE187, "Gvg-A"),AH187,IF(EXACT(AE187, "Gvg"),AH187,0))),0),0)," ")</f>
        <v xml:space="preserve"> </v>
      </c>
      <c r="CP187" s="5" t="str">
        <f>IF(Aanbod!D202&gt;"",IF(EXACT(BZ187,0),IF(EXACT(AK187,0),IF(EXACT(AE187, "pA"),AF187,IF(EXACT(AE187, "Gvg-A"),AF187,IF(EXACT(AE187, "Gvg"),AF187,0))),0),0)," ")</f>
        <v xml:space="preserve"> </v>
      </c>
      <c r="CQ187" s="5" t="str">
        <f>IF(Aanbod!D202&gt;"",IF($CO$203&gt;0,$CN$1/$CO$203*CO187,0)," ")</f>
        <v xml:space="preserve"> </v>
      </c>
      <c r="CR187" s="29" t="str">
        <f>IF(Aanbod!D202&gt;"",IF(CP187&gt;0,CQ187/CP187," ")," ")</f>
        <v xml:space="preserve"> </v>
      </c>
      <c r="CS187" s="5"/>
      <c r="CT187" s="5"/>
      <c r="CU187" s="5" t="str">
        <f>IF(Aanbod!D202&gt;"",IF(EXACT(BZ187,0),IF(EXACT(AK187,0),IF(EXACT(AE187, "pB"),AH187,IF(EXACT(AE187, "Gvg-B"),AH187,IF(EXACT(AE187, "Gvg"),AH187,0))),0),0)," ")</f>
        <v xml:space="preserve"> </v>
      </c>
      <c r="CV187" s="5" t="str">
        <f>IF(Aanbod!D202&gt;"",IF(EXACT(BZ187,0),IF(EXACT(AK187,0),IF(EXACT(AE187, "pB"),AF187,IF(EXACT(AE187, "Gvg-B"),AF187,IF(EXACT(AE187, "Gvg"),AF187,0))),0),0)," ")</f>
        <v xml:space="preserve"> </v>
      </c>
      <c r="CW187" s="9" t="str">
        <f>IF(Aanbod!D202&gt;"",IF($CU$203&gt;0,$CT$1/$CU$203*CU187,0)," ")</f>
        <v xml:space="preserve"> </v>
      </c>
      <c r="CX187" s="10" t="str">
        <f>IF(Aanbod!D202&gt;"",IF(CV187&gt;0,CW187/CV187," ")," ")</f>
        <v xml:space="preserve"> </v>
      </c>
      <c r="CY187" s="26"/>
      <c r="CZ187" s="30"/>
      <c r="DA187" s="31" t="str">
        <f>IF(Aanbod!D202&gt;"",IF(EXACT(BZ187,0),IF(EXACT(AK187,0),IF(EXACT(AE187, "pA"),AH187,IF(EXACT(AE187, "Gvg"),AH187,IF(EXACT(AE187, "Gvg-A"),AH187,IF(EXACT(AE187, "Gvg-B"),AH187,0)))),0),0)," ")</f>
        <v xml:space="preserve"> </v>
      </c>
      <c r="DB187" s="31" t="str">
        <f>IF(Aanbod!D202&gt;"",IF(EXACT(BZ187,0),IF(EXACT(AK187,0),IF(EXACT(AE187, "pA"),AF187,IF(EXACT(AE187, "Gvg"),AF187,IF(EXACT(AE187, "Gvg-A"),AF187,IF(EXACT(AE187, "Gvg-B"),AF187,0)))),0),0)," ")</f>
        <v xml:space="preserve"> </v>
      </c>
      <c r="DC187" s="31" t="str">
        <f>IF(Aanbod!D202&gt;"",IF($DA$203&gt;0,$CZ$1/$DA$203*DA187,0)," ")</f>
        <v xml:space="preserve"> </v>
      </c>
      <c r="DD187" s="29" t="str">
        <f>IF(Aanbod!D202&gt;"",IF(DB187&gt;0,DC187/DB187," ")," ")</f>
        <v xml:space="preserve"> </v>
      </c>
      <c r="DF187" s="26"/>
      <c r="DG187" s="30"/>
      <c r="DH187" s="31" t="str">
        <f>IF(Aanbod!D202&gt;"",IF(EXACT(BZ187,0),IF(EXACT(AK187,0),IF(EXACT(AE187, "pB"),AH187,IF(EXACT(AE187, "Gvg"),AH187,IF(EXACT(AE187, "Gvg-A"),AH187,IF(EXACT(AE187, "Gvg-B"),AH187,0)))),0),0)," ")</f>
        <v xml:space="preserve"> </v>
      </c>
      <c r="DI187" s="31" t="str">
        <f>IF(Aanbod!D202&gt;"",IF(EXACT(BZ187,0),IF(EXACT(AK187,0),IF(EXACT(AE187, "pB"),AF187,IF(EXACT(AE187, "Gvg"),AF187,IF(EXACT(AE187, "Gvg-A"),AF187,IF(EXACT(AE187, "Gvg-B"),AF187,0)))),0),0)," ")</f>
        <v xml:space="preserve"> </v>
      </c>
      <c r="DJ187" s="31" t="str">
        <f>IF(Aanbod!D202&gt;"",IF($DH$203&gt;0,$DG$1/$DH$203*DH187,0)," ")</f>
        <v xml:space="preserve"> </v>
      </c>
      <c r="DK187" s="29" t="str">
        <f>IF(Aanbod!D202&gt;"",IF(DI187&gt;0,DJ187/DI187," ")," ")</f>
        <v xml:space="preserve"> </v>
      </c>
      <c r="DM187" s="37" t="str">
        <f>IF(Aanbod!D202&gt;"",BX187-BZ187+CQ187+CW187+DC187+DJ187," ")</f>
        <v xml:space="preserve"> </v>
      </c>
      <c r="DN187" s="35" t="str">
        <f>IF(Aanbod!D202&gt;"",IF((DM187-AF187)&gt;0,(DM187-AF187),0)," ")</f>
        <v xml:space="preserve"> </v>
      </c>
      <c r="DO187" s="35" t="str">
        <f>IF(Aanbod!D202&gt;"",IF(DN187&gt;0,(Berekening!H187+BB187+CQ187)/DM187*DN187,0)," ")</f>
        <v xml:space="preserve"> </v>
      </c>
      <c r="DP187" s="35" t="str">
        <f>IF(Aanbod!D202&gt;"",IF(DN187&gt;0,(Berekening!N187+BH187+CW187)/DM187*DN187,0)," ")</f>
        <v xml:space="preserve"> </v>
      </c>
      <c r="DQ187" s="35" t="str">
        <f>IF(Aanbod!D202&gt;"",IF(DN187&gt;0,(Berekening!T187+BN187+DC187)/DM187*DN187,0)," ")</f>
        <v xml:space="preserve"> </v>
      </c>
      <c r="DR187" s="33" t="str">
        <f>IF(Aanbod!D202&gt;"",IF(DN187&gt;0,(Berekening!AA187+BU187+DJ187)/DM187*DN187,0)," ")</f>
        <v xml:space="preserve"> </v>
      </c>
      <c r="DS187" s="35"/>
      <c r="DT187" s="38" t="str">
        <f>IF(Aanbod!D202&gt;"",ROUND((DM187-DN187),2)," ")</f>
        <v xml:space="preserve"> </v>
      </c>
      <c r="DU187" s="38" t="str">
        <f>IF(Aanbod!D202&gt;"",IF(DT187=C187,0.01,DT187),"")</f>
        <v/>
      </c>
      <c r="DV187" s="39" t="str">
        <f>IF(Aanbod!D202&gt;"",RANK(DU187,$DU$2:$DU$201) + COUNTIF($DU$2:DU187,DU187) -1," ")</f>
        <v xml:space="preserve"> </v>
      </c>
      <c r="DW187" s="35" t="str">
        <f>IF(Aanbod!D202&gt;"",IF($DV$203&lt;0,IF(DV187&lt;=ABS($DV$203),0.01,0),IF(DV187&lt;=ABS($DV$203),-0.01,0))," ")</f>
        <v xml:space="preserve"> </v>
      </c>
      <c r="DX187" s="35"/>
      <c r="DY187" s="28" t="str">
        <f>IF(Aanbod!D202&gt;"",DT187+DW187," ")</f>
        <v xml:space="preserve"> </v>
      </c>
    </row>
    <row r="188" spans="1:129" x14ac:dyDescent="0.25">
      <c r="A188" s="26" t="str">
        <f>Aanbod!A203</f>
        <v/>
      </c>
      <c r="B188" s="27" t="str">
        <f>IF(Aanbod!D203&gt;"",IF(EXACT(Aanbod!F203, "Preferent"),Aanbod!E203*2,IF(EXACT(Aanbod!F203, "Concurrent"),Aanbod!E203,0))," ")</f>
        <v xml:space="preserve"> </v>
      </c>
      <c r="C188" s="28" t="str">
        <f>IF(Aanbod!E203&gt;0,Aanbod!E203," ")</f>
        <v xml:space="preserve"> </v>
      </c>
      <c r="D188" s="5"/>
      <c r="E188" s="5"/>
      <c r="F188" s="5" t="str">
        <f>IF(Aanbod!D203&gt;"",IF(EXACT(Aanbod!D203, "pA"),Berekening!B188,IF(EXACT(Aanbod!D203, "Gvg-A"),Berekening!B188,IF(EXACT(Aanbod!D203, "Gvg"),Berekening!B188,0)))," ")</f>
        <v xml:space="preserve"> </v>
      </c>
      <c r="G188" s="5" t="str">
        <f>IF(Aanbod!D203&gt;"",IF(EXACT(Aanbod!D203, "pA"),Aanbod!E203,IF(EXACT(Aanbod!D203, "Gvg-A"),Aanbod!E203,IF(EXACT(Aanbod!D203, "Gvg"),Aanbod!E203,0)))," ")</f>
        <v xml:space="preserve"> </v>
      </c>
      <c r="H188" s="5" t="str">
        <f>IF(Aanbod!D203&gt;"",IF($F$203&gt;0,$E$1/$F$203*F188,0)," ")</f>
        <v xml:space="preserve"> </v>
      </c>
      <c r="I188" s="29" t="str">
        <f>IF(Aanbod!D203&gt;"",IF(G188&gt;0,H188/G188," ")," ")</f>
        <v xml:space="preserve"> </v>
      </c>
      <c r="J188" s="5"/>
      <c r="K188" s="5"/>
      <c r="L188" s="5" t="str">
        <f>IF(Aanbod!D203&gt;"",IF(EXACT(Aanbod!D203, "pB"),Berekening!B188,IF(EXACT(Aanbod!D203, "Gvg-B"),Berekening!B188,IF(EXACT(Aanbod!D203, "Gvg"),Berekening!B188,0)))," ")</f>
        <v xml:space="preserve"> </v>
      </c>
      <c r="M188" s="5" t="str">
        <f>IF(Aanbod!D203&gt;"",IF(EXACT(Aanbod!D203, "pB"),Aanbod!E203,IF(EXACT(Aanbod!D203, "Gvg-B"),Aanbod!E203,IF(EXACT(Aanbod!D203, "Gvg"),Aanbod!E203,0)))," ")</f>
        <v xml:space="preserve"> </v>
      </c>
      <c r="N188" s="9" t="str">
        <f>IF(Aanbod!D203&gt;"",IF($L$203&gt;0,$K$1/$L$203*L188,0)," ")</f>
        <v xml:space="preserve"> </v>
      </c>
      <c r="O188" s="10" t="str">
        <f>IF(Aanbod!D203&gt;"",IF(M188&gt;0,N188/M188," ")," ")</f>
        <v xml:space="preserve"> </v>
      </c>
      <c r="P188" s="26"/>
      <c r="Q188" s="30"/>
      <c r="R188" s="31" t="str">
        <f>IF(Aanbod!D203&gt;"",IF(EXACT(Aanbod!D203, "pA"),Berekening!B188,IF(EXACT(Aanbod!D203, "Gvg"),Berekening!B188,IF(EXACT(Aanbod!D203, "Gvg-A"),Berekening!B188,IF(EXACT(Aanbod!D203, "Gvg-B"),Berekening!B188,0))))," ")</f>
        <v xml:space="preserve"> </v>
      </c>
      <c r="S188" s="31" t="str">
        <f>IF(Aanbod!D203&gt;"",IF(EXACT(Aanbod!D203, "pA"),Aanbod!E203,IF(EXACT(Aanbod!D203, "Gvg"),Aanbod!E203,IF(EXACT(Aanbod!D203, "Gvg-A"),Aanbod!E203,IF(EXACT(Aanbod!D203, "Gvg-B"),Aanbod!E203,0))))," ")</f>
        <v xml:space="preserve"> </v>
      </c>
      <c r="T188" s="31" t="str">
        <f>IF(Aanbod!D203&gt;"",IF($R$203&gt;0,$Q$1/$R$203*R188,0)," ")</f>
        <v xml:space="preserve"> </v>
      </c>
      <c r="U188" s="29" t="str">
        <f>IF(Aanbod!D203&gt;"",IF(S188&gt;0,T188/S188," ")," ")</f>
        <v xml:space="preserve"> </v>
      </c>
      <c r="W188" s="26"/>
      <c r="X188" s="30"/>
      <c r="Y188" s="31" t="str">
        <f>IF(Aanbod!D203&gt;"",IF(EXACT(Aanbod!D203, "pB"),Berekening!B188,IF(EXACT(Aanbod!D203, "Gvg"),Berekening!B188,IF(EXACT(Aanbod!D203, "Gvg-A"),Berekening!B188,IF(EXACT(Aanbod!D203, "Gvg-B"),Berekening!B188,0))))," ")</f>
        <v xml:space="preserve"> </v>
      </c>
      <c r="Z188" s="31" t="str">
        <f>IF(Aanbod!D203&gt;"",IF(EXACT(Aanbod!D203, "pB"),Aanbod!E203,IF(EXACT(Aanbod!D203, "Gvg"),Aanbod!E203,IF(EXACT(Aanbod!D203, "Gvg-A"),Aanbod!E203,IF(EXACT(Aanbod!D203, "Gvg-B"),Aanbod!E203,0))))," ")</f>
        <v xml:space="preserve"> </v>
      </c>
      <c r="AA188" s="31" t="str">
        <f>IF(Aanbod!D203&gt;"",IF($Y$203&gt;0,$X$1/$Y$203*Y188,0)," ")</f>
        <v xml:space="preserve"> </v>
      </c>
      <c r="AB188" s="29" t="str">
        <f>IF(Aanbod!D203&gt;"",IF(Z188&gt;0,AA188/Z188," ")," ")</f>
        <v xml:space="preserve"> </v>
      </c>
      <c r="AC188" s="32"/>
      <c r="AD188" s="26" t="str">
        <f>IF(Aanbod!D203&gt;"",ROW(AE188)-1," ")</f>
        <v xml:space="preserve"> </v>
      </c>
      <c r="AE188" t="str">
        <f>IF(Aanbod!D203&gt;"",Aanbod!D203," ")</f>
        <v xml:space="preserve"> </v>
      </c>
      <c r="AF188" s="9" t="str">
        <f>IF(Aanbod!D203&gt;"",Aanbod!E203," ")</f>
        <v xml:space="preserve"> </v>
      </c>
      <c r="AG188" t="str">
        <f>IF(Aanbod!D203&gt;"",Aanbod!F203," ")</f>
        <v xml:space="preserve"> </v>
      </c>
      <c r="AH188" s="33" t="str">
        <f>IF(Aanbod!D203&gt;"",Berekening!B188," ")</f>
        <v xml:space="preserve"> </v>
      </c>
      <c r="AI188" s="34" t="str">
        <f>IF(Aanbod!D203&gt;"",Berekening!H188+Berekening!N188+Berekening!T188+Berekening!AA188," ")</f>
        <v xml:space="preserve"> </v>
      </c>
      <c r="AJ188" s="35" t="str">
        <f>IF(Aanbod!D203&gt;"",IF((AI188-AF188)&gt;0,0,(AI188-AF188))," ")</f>
        <v xml:space="preserve"> </v>
      </c>
      <c r="AK188" s="35" t="str">
        <f>IF(Aanbod!D203&gt;"",IF((AI188-AF188)&gt;0,(AI188-AF188),0)," ")</f>
        <v xml:space="preserve"> </v>
      </c>
      <c r="AL188" s="35" t="str">
        <f>IF(Aanbod!D203&gt;"",IF(AK188&gt;0,Berekening!H188/AI188*AK188,0)," ")</f>
        <v xml:space="preserve"> </v>
      </c>
      <c r="AM188" s="35" t="str">
        <f>IF(Aanbod!D203&gt;"",IF(AK188&gt;0,Berekening!N188/AI188*AK188,0)," ")</f>
        <v xml:space="preserve"> </v>
      </c>
      <c r="AN188" s="35" t="str">
        <f>IF(Aanbod!D203&gt;"",IF(AK188&gt;0,Berekening!T188/AI188*AK188,0)," ")</f>
        <v xml:space="preserve"> </v>
      </c>
      <c r="AO188" s="33" t="str">
        <f>IF(Aanbod!D203&gt;"",IF(AK188&gt;0,Berekening!AA188/AI188*AK188,0)," ")</f>
        <v xml:space="preserve"> </v>
      </c>
      <c r="AX188" s="36"/>
      <c r="AY188" s="5"/>
      <c r="AZ188" s="5" t="str">
        <f>IF(Aanbod!D203&gt;"",IF(EXACT(AK188,0),IF(EXACT(Aanbod!D203, "pA"),Berekening!B188,IF(EXACT(Aanbod!D203, "Gvg-A"),Berekening!B188,IF(EXACT(Aanbod!D203, "Gvg"),Berekening!B188,0))),0)," ")</f>
        <v xml:space="preserve"> </v>
      </c>
      <c r="BA188" s="5" t="str">
        <f>IF(Aanbod!D203&gt;"",IF(EXACT(AK188,0),IF(EXACT(Aanbod!D203, "pA"),Aanbod!E203,IF(EXACT(Aanbod!D203, "Gvg-A"),Aanbod!E203,IF(EXACT(Aanbod!D203, "Gvg"),Aanbod!E203,0))),0)," ")</f>
        <v xml:space="preserve"> </v>
      </c>
      <c r="BB188" s="5" t="str">
        <f>IF(Aanbod!D203&gt;"",IF($AZ$203&gt;0,$AY$1/$AZ$203*AZ188,0)," ")</f>
        <v xml:space="preserve"> </v>
      </c>
      <c r="BC188" s="29" t="str">
        <f>IF(Aanbod!D203&gt;"",IF(BA188&gt;0,BB188/BA188," ")," ")</f>
        <v xml:space="preserve"> </v>
      </c>
      <c r="BD188" s="5"/>
      <c r="BE188" s="5"/>
      <c r="BF188" s="5" t="str">
        <f>IF(Aanbod!D203&gt;"",IF(EXACT(AK188,0),IF(EXACT(Aanbod!D203, "pB"),Berekening!B188,IF(EXACT(Aanbod!D203, "Gvg-B"),Berekening!B188,IF(EXACT(Aanbod!D203, "Gvg"),Berekening!B188,0))),0)," ")</f>
        <v xml:space="preserve"> </v>
      </c>
      <c r="BG188" s="5" t="str">
        <f>IF(Aanbod!D203&gt;"",IF(EXACT(AK188,0),IF(EXACT(Aanbod!D203, "pB"),Aanbod!E203,IF(EXACT(Aanbod!D203, "Gvg-B"),Aanbod!E203,IF(EXACT(Aanbod!D203, "Gvg"),Aanbod!E203,0))),0)," ")</f>
        <v xml:space="preserve"> </v>
      </c>
      <c r="BH188" s="9" t="str">
        <f>IF(Aanbod!D203&gt;"",IF($BF$203&gt;0,$BE$1/$BF$203*BF188,0)," ")</f>
        <v xml:space="preserve"> </v>
      </c>
      <c r="BI188" s="10" t="str">
        <f>IF(Aanbod!D203&gt;"",IF(BG188&gt;0,BH188/BG188," ")," ")</f>
        <v xml:space="preserve"> </v>
      </c>
      <c r="BJ188" s="26"/>
      <c r="BK188" s="30"/>
      <c r="BL188" s="31" t="str">
        <f>IF(Aanbod!D203&gt;"",IF(EXACT(AK188,0),IF(EXACT(Aanbod!D203, "pA"),Berekening!B188,IF(EXACT(Aanbod!D203, "Gvg"),Berekening!B188,IF(EXACT(Aanbod!D203, "Gvg-A"),Berekening!B188,IF(EXACT(Aanbod!D203, "Gvg-B"),Berekening!B188,0)))),0)," ")</f>
        <v xml:space="preserve"> </v>
      </c>
      <c r="BM188" s="31" t="str">
        <f>IF(Aanbod!D203&gt;"",IF(EXACT(AK188,0),IF(EXACT(Aanbod!D203, "pA"),Aanbod!E203,IF(EXACT(Aanbod!D203, "Gvg"),Aanbod!E203,IF(EXACT(Aanbod!D203, "Gvg-A"),Aanbod!E203,IF(EXACT(Aanbod!D203, "Gvg-B"),Aanbod!E203,0)))),0)," ")</f>
        <v xml:space="preserve"> </v>
      </c>
      <c r="BN188" s="31" t="str">
        <f>IF(Aanbod!D203&gt;"",IF($BL$203&gt;0,$BK$1/$BL$203*BL188,0)," ")</f>
        <v xml:space="preserve"> </v>
      </c>
      <c r="BO188" s="29" t="str">
        <f>IF(Aanbod!D203&gt;"",IF(BM188&gt;0,BN188/BM188," ")," ")</f>
        <v xml:space="preserve"> </v>
      </c>
      <c r="BQ188" s="26"/>
      <c r="BR188" s="30"/>
      <c r="BS188" s="31" t="str">
        <f>IF(Aanbod!D203&gt;"",IF(EXACT(AK188,0),IF(EXACT(Aanbod!D203, "pB"),Berekening!B188,IF(EXACT(Aanbod!D203, "Gvg"),Berekening!B188,IF(EXACT(Aanbod!D203, "Gvg-A"),Berekening!B188,IF(EXACT(Aanbod!D203, "Gvg-B"),Berekening!B188,0)))),0)," ")</f>
        <v xml:space="preserve"> </v>
      </c>
      <c r="BT188" s="31" t="str">
        <f>IF(Aanbod!D203&gt;"",IF(EXACT(AK188,0),IF(EXACT(Aanbod!D203, "pB"),Aanbod!E203,IF(EXACT(Aanbod!D203, "Gvg"),Aanbod!E203,IF(EXACT(Aanbod!D203, "Gvg-A"),Aanbod!E203,IF(EXACT(Aanbod!D203, "Gvg-B"),Aanbod!E203,0)))),0)," ")</f>
        <v xml:space="preserve"> </v>
      </c>
      <c r="BU188" s="31" t="str">
        <f>IF(Aanbod!D203&gt;"",IF($BS$203&gt;0,$BR$1/$BS$203*BS188,0)," ")</f>
        <v xml:space="preserve"> </v>
      </c>
      <c r="BV188" s="29" t="str">
        <f>IF(Aanbod!D203&gt;"",IF(BT188&gt;0,BU188/BT188," ")," ")</f>
        <v xml:space="preserve"> </v>
      </c>
      <c r="BX188" s="34" t="str">
        <f>IF(Aanbod!D203&gt;"",AI188-AK188+BB188+BH188+BN188+BU188," ")</f>
        <v xml:space="preserve"> </v>
      </c>
      <c r="BY188" s="35" t="str">
        <f>IF(Aanbod!D203&gt;"",IF((BX188-AF188)&gt;0,0,(BX188-AF188))," ")</f>
        <v xml:space="preserve"> </v>
      </c>
      <c r="BZ188" s="35" t="str">
        <f>IF(Aanbod!D203&gt;"",IF((BX188-AF188)&gt;0,(BX188-AF188),0)," ")</f>
        <v xml:space="preserve"> </v>
      </c>
      <c r="CA188" s="35" t="str">
        <f>IF(Aanbod!D203&gt;"",IF(BZ188&gt;0,(Berekening!H188+BB188)/BX188*BZ188,0)," ")</f>
        <v xml:space="preserve"> </v>
      </c>
      <c r="CB188" s="35" t="str">
        <f>IF(Aanbod!D203&gt;"",IF(BZ188&gt;0,(Berekening!N188+BH188)/BX188*BZ188,0)," ")</f>
        <v xml:space="preserve"> </v>
      </c>
      <c r="CC188" s="35" t="str">
        <f>IF(Aanbod!D203&gt;"",IF(BZ188&gt;0,(Berekening!T188+BN188)/BX188*BZ188,0)," ")</f>
        <v xml:space="preserve"> </v>
      </c>
      <c r="CD188" s="33" t="str">
        <f>IF(Aanbod!D203&gt;"",IF(BZ188&gt;0,Berekening!AA188/BX188*BZ188,0)," ")</f>
        <v xml:space="preserve"> </v>
      </c>
      <c r="CE188" s="35"/>
      <c r="CM188" s="36"/>
      <c r="CN188" s="5"/>
      <c r="CO188" s="5" t="str">
        <f>IF(Aanbod!D203&gt;"",IF(EXACT(BZ188,0),IF(EXACT(AK188,0),IF(EXACT(AE188, "pA"),AH188,IF(EXACT(AE188, "Gvg-A"),AH188,IF(EXACT(AE188, "Gvg"),AH188,0))),0),0)," ")</f>
        <v xml:space="preserve"> </v>
      </c>
      <c r="CP188" s="5" t="str">
        <f>IF(Aanbod!D203&gt;"",IF(EXACT(BZ188,0),IF(EXACT(AK188,0),IF(EXACT(AE188, "pA"),AF188,IF(EXACT(AE188, "Gvg-A"),AF188,IF(EXACT(AE188, "Gvg"),AF188,0))),0),0)," ")</f>
        <v xml:space="preserve"> </v>
      </c>
      <c r="CQ188" s="5" t="str">
        <f>IF(Aanbod!D203&gt;"",IF($CO$203&gt;0,$CN$1/$CO$203*CO188,0)," ")</f>
        <v xml:space="preserve"> </v>
      </c>
      <c r="CR188" s="29" t="str">
        <f>IF(Aanbod!D203&gt;"",IF(CP188&gt;0,CQ188/CP188," ")," ")</f>
        <v xml:space="preserve"> </v>
      </c>
      <c r="CS188" s="5"/>
      <c r="CT188" s="5"/>
      <c r="CU188" s="5" t="str">
        <f>IF(Aanbod!D203&gt;"",IF(EXACT(BZ188,0),IF(EXACT(AK188,0),IF(EXACT(AE188, "pB"),AH188,IF(EXACT(AE188, "Gvg-B"),AH188,IF(EXACT(AE188, "Gvg"),AH188,0))),0),0)," ")</f>
        <v xml:space="preserve"> </v>
      </c>
      <c r="CV188" s="5" t="str">
        <f>IF(Aanbod!D203&gt;"",IF(EXACT(BZ188,0),IF(EXACT(AK188,0),IF(EXACT(AE188, "pB"),AF188,IF(EXACT(AE188, "Gvg-B"),AF188,IF(EXACT(AE188, "Gvg"),AF188,0))),0),0)," ")</f>
        <v xml:space="preserve"> </v>
      </c>
      <c r="CW188" s="9" t="str">
        <f>IF(Aanbod!D203&gt;"",IF($CU$203&gt;0,$CT$1/$CU$203*CU188,0)," ")</f>
        <v xml:space="preserve"> </v>
      </c>
      <c r="CX188" s="10" t="str">
        <f>IF(Aanbod!D203&gt;"",IF(CV188&gt;0,CW188/CV188," ")," ")</f>
        <v xml:space="preserve"> </v>
      </c>
      <c r="CY188" s="26"/>
      <c r="CZ188" s="30"/>
      <c r="DA188" s="31" t="str">
        <f>IF(Aanbod!D203&gt;"",IF(EXACT(BZ188,0),IF(EXACT(AK188,0),IF(EXACT(AE188, "pA"),AH188,IF(EXACT(AE188, "Gvg"),AH188,IF(EXACT(AE188, "Gvg-A"),AH188,IF(EXACT(AE188, "Gvg-B"),AH188,0)))),0),0)," ")</f>
        <v xml:space="preserve"> </v>
      </c>
      <c r="DB188" s="31" t="str">
        <f>IF(Aanbod!D203&gt;"",IF(EXACT(BZ188,0),IF(EXACT(AK188,0),IF(EXACT(AE188, "pA"),AF188,IF(EXACT(AE188, "Gvg"),AF188,IF(EXACT(AE188, "Gvg-A"),AF188,IF(EXACT(AE188, "Gvg-B"),AF188,0)))),0),0)," ")</f>
        <v xml:space="preserve"> </v>
      </c>
      <c r="DC188" s="31" t="str">
        <f>IF(Aanbod!D203&gt;"",IF($DA$203&gt;0,$CZ$1/$DA$203*DA188,0)," ")</f>
        <v xml:space="preserve"> </v>
      </c>
      <c r="DD188" s="29" t="str">
        <f>IF(Aanbod!D203&gt;"",IF(DB188&gt;0,DC188/DB188," ")," ")</f>
        <v xml:space="preserve"> </v>
      </c>
      <c r="DF188" s="26"/>
      <c r="DG188" s="30"/>
      <c r="DH188" s="31" t="str">
        <f>IF(Aanbod!D203&gt;"",IF(EXACT(BZ188,0),IF(EXACT(AK188,0),IF(EXACT(AE188, "pB"),AH188,IF(EXACT(AE188, "Gvg"),AH188,IF(EXACT(AE188, "Gvg-A"),AH188,IF(EXACT(AE188, "Gvg-B"),AH188,0)))),0),0)," ")</f>
        <v xml:space="preserve"> </v>
      </c>
      <c r="DI188" s="31" t="str">
        <f>IF(Aanbod!D203&gt;"",IF(EXACT(BZ188,0),IF(EXACT(AK188,0),IF(EXACT(AE188, "pB"),AF188,IF(EXACT(AE188, "Gvg"),AF188,IF(EXACT(AE188, "Gvg-A"),AF188,IF(EXACT(AE188, "Gvg-B"),AF188,0)))),0),0)," ")</f>
        <v xml:space="preserve"> </v>
      </c>
      <c r="DJ188" s="31" t="str">
        <f>IF(Aanbod!D203&gt;"",IF($DH$203&gt;0,$DG$1/$DH$203*DH188,0)," ")</f>
        <v xml:space="preserve"> </v>
      </c>
      <c r="DK188" s="29" t="str">
        <f>IF(Aanbod!D203&gt;"",IF(DI188&gt;0,DJ188/DI188," ")," ")</f>
        <v xml:space="preserve"> </v>
      </c>
      <c r="DM188" s="37" t="str">
        <f>IF(Aanbod!D203&gt;"",BX188-BZ188+CQ188+CW188+DC188+DJ188," ")</f>
        <v xml:space="preserve"> </v>
      </c>
      <c r="DN188" s="35" t="str">
        <f>IF(Aanbod!D203&gt;"",IF((DM188-AF188)&gt;0,(DM188-AF188),0)," ")</f>
        <v xml:space="preserve"> </v>
      </c>
      <c r="DO188" s="35" t="str">
        <f>IF(Aanbod!D203&gt;"",IF(DN188&gt;0,(Berekening!H188+BB188+CQ188)/DM188*DN188,0)," ")</f>
        <v xml:space="preserve"> </v>
      </c>
      <c r="DP188" s="35" t="str">
        <f>IF(Aanbod!D203&gt;"",IF(DN188&gt;0,(Berekening!N188+BH188+CW188)/DM188*DN188,0)," ")</f>
        <v xml:space="preserve"> </v>
      </c>
      <c r="DQ188" s="35" t="str">
        <f>IF(Aanbod!D203&gt;"",IF(DN188&gt;0,(Berekening!T188+BN188+DC188)/DM188*DN188,0)," ")</f>
        <v xml:space="preserve"> </v>
      </c>
      <c r="DR188" s="33" t="str">
        <f>IF(Aanbod!D203&gt;"",IF(DN188&gt;0,(Berekening!AA188+BU188+DJ188)/DM188*DN188,0)," ")</f>
        <v xml:space="preserve"> </v>
      </c>
      <c r="DS188" s="35"/>
      <c r="DT188" s="38" t="str">
        <f>IF(Aanbod!D203&gt;"",ROUND((DM188-DN188),2)," ")</f>
        <v xml:space="preserve"> </v>
      </c>
      <c r="DU188" s="38" t="str">
        <f>IF(Aanbod!D203&gt;"",IF(DT188=C188,0.01,DT188),"")</f>
        <v/>
      </c>
      <c r="DV188" s="39" t="str">
        <f>IF(Aanbod!D203&gt;"",RANK(DU188,$DU$2:$DU$201) + COUNTIF($DU$2:DU188,DU188) -1," ")</f>
        <v xml:space="preserve"> </v>
      </c>
      <c r="DW188" s="35" t="str">
        <f>IF(Aanbod!D203&gt;"",IF($DV$203&lt;0,IF(DV188&lt;=ABS($DV$203),0.01,0),IF(DV188&lt;=ABS($DV$203),-0.01,0))," ")</f>
        <v xml:space="preserve"> </v>
      </c>
      <c r="DX188" s="35"/>
      <c r="DY188" s="28" t="str">
        <f>IF(Aanbod!D203&gt;"",DT188+DW188," ")</f>
        <v xml:space="preserve"> </v>
      </c>
    </row>
    <row r="189" spans="1:129" x14ac:dyDescent="0.25">
      <c r="A189" s="26" t="str">
        <f>Aanbod!A204</f>
        <v/>
      </c>
      <c r="B189" s="27" t="str">
        <f>IF(Aanbod!D204&gt;"",IF(EXACT(Aanbod!F204, "Preferent"),Aanbod!E204*2,IF(EXACT(Aanbod!F204, "Concurrent"),Aanbod!E204,0))," ")</f>
        <v xml:space="preserve"> </v>
      </c>
      <c r="C189" s="28" t="str">
        <f>IF(Aanbod!E204&gt;0,Aanbod!E204," ")</f>
        <v xml:space="preserve"> </v>
      </c>
      <c r="D189" s="5"/>
      <c r="E189" s="5"/>
      <c r="F189" s="5" t="str">
        <f>IF(Aanbod!D204&gt;"",IF(EXACT(Aanbod!D204, "pA"),Berekening!B189,IF(EXACT(Aanbod!D204, "Gvg-A"),Berekening!B189,IF(EXACT(Aanbod!D204, "Gvg"),Berekening!B189,0)))," ")</f>
        <v xml:space="preserve"> </v>
      </c>
      <c r="G189" s="5" t="str">
        <f>IF(Aanbod!D204&gt;"",IF(EXACT(Aanbod!D204, "pA"),Aanbod!E204,IF(EXACT(Aanbod!D204, "Gvg-A"),Aanbod!E204,IF(EXACT(Aanbod!D204, "Gvg"),Aanbod!E204,0)))," ")</f>
        <v xml:space="preserve"> </v>
      </c>
      <c r="H189" s="5" t="str">
        <f>IF(Aanbod!D204&gt;"",IF($F$203&gt;0,$E$1/$F$203*F189,0)," ")</f>
        <v xml:space="preserve"> </v>
      </c>
      <c r="I189" s="29" t="str">
        <f>IF(Aanbod!D204&gt;"",IF(G189&gt;0,H189/G189," ")," ")</f>
        <v xml:space="preserve"> </v>
      </c>
      <c r="J189" s="5"/>
      <c r="K189" s="5"/>
      <c r="L189" s="5" t="str">
        <f>IF(Aanbod!D204&gt;"",IF(EXACT(Aanbod!D204, "pB"),Berekening!B189,IF(EXACT(Aanbod!D204, "Gvg-B"),Berekening!B189,IF(EXACT(Aanbod!D204, "Gvg"),Berekening!B189,0)))," ")</f>
        <v xml:space="preserve"> </v>
      </c>
      <c r="M189" s="5" t="str">
        <f>IF(Aanbod!D204&gt;"",IF(EXACT(Aanbod!D204, "pB"),Aanbod!E204,IF(EXACT(Aanbod!D204, "Gvg-B"),Aanbod!E204,IF(EXACT(Aanbod!D204, "Gvg"),Aanbod!E204,0)))," ")</f>
        <v xml:space="preserve"> </v>
      </c>
      <c r="N189" s="9" t="str">
        <f>IF(Aanbod!D204&gt;"",IF($L$203&gt;0,$K$1/$L$203*L189,0)," ")</f>
        <v xml:space="preserve"> </v>
      </c>
      <c r="O189" s="10" t="str">
        <f>IF(Aanbod!D204&gt;"",IF(M189&gt;0,N189/M189," ")," ")</f>
        <v xml:space="preserve"> </v>
      </c>
      <c r="P189" s="26"/>
      <c r="Q189" s="30"/>
      <c r="R189" s="31" t="str">
        <f>IF(Aanbod!D204&gt;"",IF(EXACT(Aanbod!D204, "pA"),Berekening!B189,IF(EXACT(Aanbod!D204, "Gvg"),Berekening!B189,IF(EXACT(Aanbod!D204, "Gvg-A"),Berekening!B189,IF(EXACT(Aanbod!D204, "Gvg-B"),Berekening!B189,0))))," ")</f>
        <v xml:space="preserve"> </v>
      </c>
      <c r="S189" s="31" t="str">
        <f>IF(Aanbod!D204&gt;"",IF(EXACT(Aanbod!D204, "pA"),Aanbod!E204,IF(EXACT(Aanbod!D204, "Gvg"),Aanbod!E204,IF(EXACT(Aanbod!D204, "Gvg-A"),Aanbod!E204,IF(EXACT(Aanbod!D204, "Gvg-B"),Aanbod!E204,0))))," ")</f>
        <v xml:space="preserve"> </v>
      </c>
      <c r="T189" s="31" t="str">
        <f>IF(Aanbod!D204&gt;"",IF($R$203&gt;0,$Q$1/$R$203*R189,0)," ")</f>
        <v xml:space="preserve"> </v>
      </c>
      <c r="U189" s="29" t="str">
        <f>IF(Aanbod!D204&gt;"",IF(S189&gt;0,T189/S189," ")," ")</f>
        <v xml:space="preserve"> </v>
      </c>
      <c r="W189" s="26"/>
      <c r="X189" s="30"/>
      <c r="Y189" s="31" t="str">
        <f>IF(Aanbod!D204&gt;"",IF(EXACT(Aanbod!D204, "pB"),Berekening!B189,IF(EXACT(Aanbod!D204, "Gvg"),Berekening!B189,IF(EXACT(Aanbod!D204, "Gvg-A"),Berekening!B189,IF(EXACT(Aanbod!D204, "Gvg-B"),Berekening!B189,0))))," ")</f>
        <v xml:space="preserve"> </v>
      </c>
      <c r="Z189" s="31" t="str">
        <f>IF(Aanbod!D204&gt;"",IF(EXACT(Aanbod!D204, "pB"),Aanbod!E204,IF(EXACT(Aanbod!D204, "Gvg"),Aanbod!E204,IF(EXACT(Aanbod!D204, "Gvg-A"),Aanbod!E204,IF(EXACT(Aanbod!D204, "Gvg-B"),Aanbod!E204,0))))," ")</f>
        <v xml:space="preserve"> </v>
      </c>
      <c r="AA189" s="31" t="str">
        <f>IF(Aanbod!D204&gt;"",IF($Y$203&gt;0,$X$1/$Y$203*Y189,0)," ")</f>
        <v xml:space="preserve"> </v>
      </c>
      <c r="AB189" s="29" t="str">
        <f>IF(Aanbod!D204&gt;"",IF(Z189&gt;0,AA189/Z189," ")," ")</f>
        <v xml:space="preserve"> </v>
      </c>
      <c r="AC189" s="32"/>
      <c r="AD189" s="26" t="str">
        <f>IF(Aanbod!D204&gt;"",ROW(AE189)-1," ")</f>
        <v xml:space="preserve"> </v>
      </c>
      <c r="AE189" t="str">
        <f>IF(Aanbod!D204&gt;"",Aanbod!D204," ")</f>
        <v xml:space="preserve"> </v>
      </c>
      <c r="AF189" s="9" t="str">
        <f>IF(Aanbod!D204&gt;"",Aanbod!E204," ")</f>
        <v xml:space="preserve"> </v>
      </c>
      <c r="AG189" t="str">
        <f>IF(Aanbod!D204&gt;"",Aanbod!F204," ")</f>
        <v xml:space="preserve"> </v>
      </c>
      <c r="AH189" s="33" t="str">
        <f>IF(Aanbod!D204&gt;"",Berekening!B189," ")</f>
        <v xml:space="preserve"> </v>
      </c>
      <c r="AI189" s="34" t="str">
        <f>IF(Aanbod!D204&gt;"",Berekening!H189+Berekening!N189+Berekening!T189+Berekening!AA189," ")</f>
        <v xml:space="preserve"> </v>
      </c>
      <c r="AJ189" s="35" t="str">
        <f>IF(Aanbod!D204&gt;"",IF((AI189-AF189)&gt;0,0,(AI189-AF189))," ")</f>
        <v xml:space="preserve"> </v>
      </c>
      <c r="AK189" s="35" t="str">
        <f>IF(Aanbod!D204&gt;"",IF((AI189-AF189)&gt;0,(AI189-AF189),0)," ")</f>
        <v xml:space="preserve"> </v>
      </c>
      <c r="AL189" s="35" t="str">
        <f>IF(Aanbod!D204&gt;"",IF(AK189&gt;0,Berekening!H189/AI189*AK189,0)," ")</f>
        <v xml:space="preserve"> </v>
      </c>
      <c r="AM189" s="35" t="str">
        <f>IF(Aanbod!D204&gt;"",IF(AK189&gt;0,Berekening!N189/AI189*AK189,0)," ")</f>
        <v xml:space="preserve"> </v>
      </c>
      <c r="AN189" s="35" t="str">
        <f>IF(Aanbod!D204&gt;"",IF(AK189&gt;0,Berekening!T189/AI189*AK189,0)," ")</f>
        <v xml:space="preserve"> </v>
      </c>
      <c r="AO189" s="33" t="str">
        <f>IF(Aanbod!D204&gt;"",IF(AK189&gt;0,Berekening!AA189/AI189*AK189,0)," ")</f>
        <v xml:space="preserve"> </v>
      </c>
      <c r="AX189" s="36"/>
      <c r="AY189" s="5"/>
      <c r="AZ189" s="5" t="str">
        <f>IF(Aanbod!D204&gt;"",IF(EXACT(AK189,0),IF(EXACT(Aanbod!D204, "pA"),Berekening!B189,IF(EXACT(Aanbod!D204, "Gvg-A"),Berekening!B189,IF(EXACT(Aanbod!D204, "Gvg"),Berekening!B189,0))),0)," ")</f>
        <v xml:space="preserve"> </v>
      </c>
      <c r="BA189" s="5" t="str">
        <f>IF(Aanbod!D204&gt;"",IF(EXACT(AK189,0),IF(EXACT(Aanbod!D204, "pA"),Aanbod!E204,IF(EXACT(Aanbod!D204, "Gvg-A"),Aanbod!E204,IF(EXACT(Aanbod!D204, "Gvg"),Aanbod!E204,0))),0)," ")</f>
        <v xml:space="preserve"> </v>
      </c>
      <c r="BB189" s="5" t="str">
        <f>IF(Aanbod!D204&gt;"",IF($AZ$203&gt;0,$AY$1/$AZ$203*AZ189,0)," ")</f>
        <v xml:space="preserve"> </v>
      </c>
      <c r="BC189" s="29" t="str">
        <f>IF(Aanbod!D204&gt;"",IF(BA189&gt;0,BB189/BA189," ")," ")</f>
        <v xml:space="preserve"> </v>
      </c>
      <c r="BD189" s="5"/>
      <c r="BE189" s="5"/>
      <c r="BF189" s="5" t="str">
        <f>IF(Aanbod!D204&gt;"",IF(EXACT(AK189,0),IF(EXACT(Aanbod!D204, "pB"),Berekening!B189,IF(EXACT(Aanbod!D204, "Gvg-B"),Berekening!B189,IF(EXACT(Aanbod!D204, "Gvg"),Berekening!B189,0))),0)," ")</f>
        <v xml:space="preserve"> </v>
      </c>
      <c r="BG189" s="5" t="str">
        <f>IF(Aanbod!D204&gt;"",IF(EXACT(AK189,0),IF(EXACT(Aanbod!D204, "pB"),Aanbod!E204,IF(EXACT(Aanbod!D204, "Gvg-B"),Aanbod!E204,IF(EXACT(Aanbod!D204, "Gvg"),Aanbod!E204,0))),0)," ")</f>
        <v xml:space="preserve"> </v>
      </c>
      <c r="BH189" s="9" t="str">
        <f>IF(Aanbod!D204&gt;"",IF($BF$203&gt;0,$BE$1/$BF$203*BF189,0)," ")</f>
        <v xml:space="preserve"> </v>
      </c>
      <c r="BI189" s="10" t="str">
        <f>IF(Aanbod!D204&gt;"",IF(BG189&gt;0,BH189/BG189," ")," ")</f>
        <v xml:space="preserve"> </v>
      </c>
      <c r="BJ189" s="26"/>
      <c r="BK189" s="30"/>
      <c r="BL189" s="31" t="str">
        <f>IF(Aanbod!D204&gt;"",IF(EXACT(AK189,0),IF(EXACT(Aanbod!D204, "pA"),Berekening!B189,IF(EXACT(Aanbod!D204, "Gvg"),Berekening!B189,IF(EXACT(Aanbod!D204, "Gvg-A"),Berekening!B189,IF(EXACT(Aanbod!D204, "Gvg-B"),Berekening!B189,0)))),0)," ")</f>
        <v xml:space="preserve"> </v>
      </c>
      <c r="BM189" s="31" t="str">
        <f>IF(Aanbod!D204&gt;"",IF(EXACT(AK189,0),IF(EXACT(Aanbod!D204, "pA"),Aanbod!E204,IF(EXACT(Aanbod!D204, "Gvg"),Aanbod!E204,IF(EXACT(Aanbod!D204, "Gvg-A"),Aanbod!E204,IF(EXACT(Aanbod!D204, "Gvg-B"),Aanbod!E204,0)))),0)," ")</f>
        <v xml:space="preserve"> </v>
      </c>
      <c r="BN189" s="31" t="str">
        <f>IF(Aanbod!D204&gt;"",IF($BL$203&gt;0,$BK$1/$BL$203*BL189,0)," ")</f>
        <v xml:space="preserve"> </v>
      </c>
      <c r="BO189" s="29" t="str">
        <f>IF(Aanbod!D204&gt;"",IF(BM189&gt;0,BN189/BM189," ")," ")</f>
        <v xml:space="preserve"> </v>
      </c>
      <c r="BQ189" s="26"/>
      <c r="BR189" s="30"/>
      <c r="BS189" s="31" t="str">
        <f>IF(Aanbod!D204&gt;"",IF(EXACT(AK189,0),IF(EXACT(Aanbod!D204, "pB"),Berekening!B189,IF(EXACT(Aanbod!D204, "Gvg"),Berekening!B189,IF(EXACT(Aanbod!D204, "Gvg-A"),Berekening!B189,IF(EXACT(Aanbod!D204, "Gvg-B"),Berekening!B189,0)))),0)," ")</f>
        <v xml:space="preserve"> </v>
      </c>
      <c r="BT189" s="31" t="str">
        <f>IF(Aanbod!D204&gt;"",IF(EXACT(AK189,0),IF(EXACT(Aanbod!D204, "pB"),Aanbod!E204,IF(EXACT(Aanbod!D204, "Gvg"),Aanbod!E204,IF(EXACT(Aanbod!D204, "Gvg-A"),Aanbod!E204,IF(EXACT(Aanbod!D204, "Gvg-B"),Aanbod!E204,0)))),0)," ")</f>
        <v xml:space="preserve"> </v>
      </c>
      <c r="BU189" s="31" t="str">
        <f>IF(Aanbod!D204&gt;"",IF($BS$203&gt;0,$BR$1/$BS$203*BS189,0)," ")</f>
        <v xml:space="preserve"> </v>
      </c>
      <c r="BV189" s="29" t="str">
        <f>IF(Aanbod!D204&gt;"",IF(BT189&gt;0,BU189/BT189," ")," ")</f>
        <v xml:space="preserve"> </v>
      </c>
      <c r="BX189" s="34" t="str">
        <f>IF(Aanbod!D204&gt;"",AI189-AK189+BB189+BH189+BN189+BU189," ")</f>
        <v xml:space="preserve"> </v>
      </c>
      <c r="BY189" s="35" t="str">
        <f>IF(Aanbod!D204&gt;"",IF((BX189-AF189)&gt;0,0,(BX189-AF189))," ")</f>
        <v xml:space="preserve"> </v>
      </c>
      <c r="BZ189" s="35" t="str">
        <f>IF(Aanbod!D204&gt;"",IF((BX189-AF189)&gt;0,(BX189-AF189),0)," ")</f>
        <v xml:space="preserve"> </v>
      </c>
      <c r="CA189" s="35" t="str">
        <f>IF(Aanbod!D204&gt;"",IF(BZ189&gt;0,(Berekening!H189+BB189)/BX189*BZ189,0)," ")</f>
        <v xml:space="preserve"> </v>
      </c>
      <c r="CB189" s="35" t="str">
        <f>IF(Aanbod!D204&gt;"",IF(BZ189&gt;0,(Berekening!N189+BH189)/BX189*BZ189,0)," ")</f>
        <v xml:space="preserve"> </v>
      </c>
      <c r="CC189" s="35" t="str">
        <f>IF(Aanbod!D204&gt;"",IF(BZ189&gt;0,(Berekening!T189+BN189)/BX189*BZ189,0)," ")</f>
        <v xml:space="preserve"> </v>
      </c>
      <c r="CD189" s="33" t="str">
        <f>IF(Aanbod!D204&gt;"",IF(BZ189&gt;0,Berekening!AA189/BX189*BZ189,0)," ")</f>
        <v xml:space="preserve"> </v>
      </c>
      <c r="CE189" s="35"/>
      <c r="CM189" s="36"/>
      <c r="CN189" s="5"/>
      <c r="CO189" s="5" t="str">
        <f>IF(Aanbod!D204&gt;"",IF(EXACT(BZ189,0),IF(EXACT(AK189,0),IF(EXACT(AE189, "pA"),AH189,IF(EXACT(AE189, "Gvg-A"),AH189,IF(EXACT(AE189, "Gvg"),AH189,0))),0),0)," ")</f>
        <v xml:space="preserve"> </v>
      </c>
      <c r="CP189" s="5" t="str">
        <f>IF(Aanbod!D204&gt;"",IF(EXACT(BZ189,0),IF(EXACT(AK189,0),IF(EXACT(AE189, "pA"),AF189,IF(EXACT(AE189, "Gvg-A"),AF189,IF(EXACT(AE189, "Gvg"),AF189,0))),0),0)," ")</f>
        <v xml:space="preserve"> </v>
      </c>
      <c r="CQ189" s="5" t="str">
        <f>IF(Aanbod!D204&gt;"",IF($CO$203&gt;0,$CN$1/$CO$203*CO189,0)," ")</f>
        <v xml:space="preserve"> </v>
      </c>
      <c r="CR189" s="29" t="str">
        <f>IF(Aanbod!D204&gt;"",IF(CP189&gt;0,CQ189/CP189," ")," ")</f>
        <v xml:space="preserve"> </v>
      </c>
      <c r="CS189" s="5"/>
      <c r="CT189" s="5"/>
      <c r="CU189" s="5" t="str">
        <f>IF(Aanbod!D204&gt;"",IF(EXACT(BZ189,0),IF(EXACT(AK189,0),IF(EXACT(AE189, "pB"),AH189,IF(EXACT(AE189, "Gvg-B"),AH189,IF(EXACT(AE189, "Gvg"),AH189,0))),0),0)," ")</f>
        <v xml:space="preserve"> </v>
      </c>
      <c r="CV189" s="5" t="str">
        <f>IF(Aanbod!D204&gt;"",IF(EXACT(BZ189,0),IF(EXACT(AK189,0),IF(EXACT(AE189, "pB"),AF189,IF(EXACT(AE189, "Gvg-B"),AF189,IF(EXACT(AE189, "Gvg"),AF189,0))),0),0)," ")</f>
        <v xml:space="preserve"> </v>
      </c>
      <c r="CW189" s="9" t="str">
        <f>IF(Aanbod!D204&gt;"",IF($CU$203&gt;0,$CT$1/$CU$203*CU189,0)," ")</f>
        <v xml:space="preserve"> </v>
      </c>
      <c r="CX189" s="10" t="str">
        <f>IF(Aanbod!D204&gt;"",IF(CV189&gt;0,CW189/CV189," ")," ")</f>
        <v xml:space="preserve"> </v>
      </c>
      <c r="CY189" s="26"/>
      <c r="CZ189" s="30"/>
      <c r="DA189" s="31" t="str">
        <f>IF(Aanbod!D204&gt;"",IF(EXACT(BZ189,0),IF(EXACT(AK189,0),IF(EXACT(AE189, "pA"),AH189,IF(EXACT(AE189, "Gvg"),AH189,IF(EXACT(AE189, "Gvg-A"),AH189,IF(EXACT(AE189, "Gvg-B"),AH189,0)))),0),0)," ")</f>
        <v xml:space="preserve"> </v>
      </c>
      <c r="DB189" s="31" t="str">
        <f>IF(Aanbod!D204&gt;"",IF(EXACT(BZ189,0),IF(EXACT(AK189,0),IF(EXACT(AE189, "pA"),AF189,IF(EXACT(AE189, "Gvg"),AF189,IF(EXACT(AE189, "Gvg-A"),AF189,IF(EXACT(AE189, "Gvg-B"),AF189,0)))),0),0)," ")</f>
        <v xml:space="preserve"> </v>
      </c>
      <c r="DC189" s="31" t="str">
        <f>IF(Aanbod!D204&gt;"",IF($DA$203&gt;0,$CZ$1/$DA$203*DA189,0)," ")</f>
        <v xml:space="preserve"> </v>
      </c>
      <c r="DD189" s="29" t="str">
        <f>IF(Aanbod!D204&gt;"",IF(DB189&gt;0,DC189/DB189," ")," ")</f>
        <v xml:space="preserve"> </v>
      </c>
      <c r="DF189" s="26"/>
      <c r="DG189" s="30"/>
      <c r="DH189" s="31" t="str">
        <f>IF(Aanbod!D204&gt;"",IF(EXACT(BZ189,0),IF(EXACT(AK189,0),IF(EXACT(AE189, "pB"),AH189,IF(EXACT(AE189, "Gvg"),AH189,IF(EXACT(AE189, "Gvg-A"),AH189,IF(EXACT(AE189, "Gvg-B"),AH189,0)))),0),0)," ")</f>
        <v xml:space="preserve"> </v>
      </c>
      <c r="DI189" s="31" t="str">
        <f>IF(Aanbod!D204&gt;"",IF(EXACT(BZ189,0),IF(EXACT(AK189,0),IF(EXACT(AE189, "pB"),AF189,IF(EXACT(AE189, "Gvg"),AF189,IF(EXACT(AE189, "Gvg-A"),AF189,IF(EXACT(AE189, "Gvg-B"),AF189,0)))),0),0)," ")</f>
        <v xml:space="preserve"> </v>
      </c>
      <c r="DJ189" s="31" t="str">
        <f>IF(Aanbod!D204&gt;"",IF($DH$203&gt;0,$DG$1/$DH$203*DH189,0)," ")</f>
        <v xml:space="preserve"> </v>
      </c>
      <c r="DK189" s="29" t="str">
        <f>IF(Aanbod!D204&gt;"",IF(DI189&gt;0,DJ189/DI189," ")," ")</f>
        <v xml:space="preserve"> </v>
      </c>
      <c r="DM189" s="37" t="str">
        <f>IF(Aanbod!D204&gt;"",BX189-BZ189+CQ189+CW189+DC189+DJ189," ")</f>
        <v xml:space="preserve"> </v>
      </c>
      <c r="DN189" s="35" t="str">
        <f>IF(Aanbod!D204&gt;"",IF((DM189-AF189)&gt;0,(DM189-AF189),0)," ")</f>
        <v xml:space="preserve"> </v>
      </c>
      <c r="DO189" s="35" t="str">
        <f>IF(Aanbod!D204&gt;"",IF(DN189&gt;0,(Berekening!H189+BB189+CQ189)/DM189*DN189,0)," ")</f>
        <v xml:space="preserve"> </v>
      </c>
      <c r="DP189" s="35" t="str">
        <f>IF(Aanbod!D204&gt;"",IF(DN189&gt;0,(Berekening!N189+BH189+CW189)/DM189*DN189,0)," ")</f>
        <v xml:space="preserve"> </v>
      </c>
      <c r="DQ189" s="35" t="str">
        <f>IF(Aanbod!D204&gt;"",IF(DN189&gt;0,(Berekening!T189+BN189+DC189)/DM189*DN189,0)," ")</f>
        <v xml:space="preserve"> </v>
      </c>
      <c r="DR189" s="33" t="str">
        <f>IF(Aanbod!D204&gt;"",IF(DN189&gt;0,(Berekening!AA189+BU189+DJ189)/DM189*DN189,0)," ")</f>
        <v xml:space="preserve"> </v>
      </c>
      <c r="DS189" s="35"/>
      <c r="DT189" s="38" t="str">
        <f>IF(Aanbod!D204&gt;"",ROUND((DM189-DN189),2)," ")</f>
        <v xml:space="preserve"> </v>
      </c>
      <c r="DU189" s="38" t="str">
        <f>IF(Aanbod!D204&gt;"",IF(DT189=C189,0.01,DT189),"")</f>
        <v/>
      </c>
      <c r="DV189" s="39" t="str">
        <f>IF(Aanbod!D204&gt;"",RANK(DU189,$DU$2:$DU$201) + COUNTIF($DU$2:DU189,DU189) -1," ")</f>
        <v xml:space="preserve"> </v>
      </c>
      <c r="DW189" s="35" t="str">
        <f>IF(Aanbod!D204&gt;"",IF($DV$203&lt;0,IF(DV189&lt;=ABS($DV$203),0.01,0),IF(DV189&lt;=ABS($DV$203),-0.01,0))," ")</f>
        <v xml:space="preserve"> </v>
      </c>
      <c r="DX189" s="35"/>
      <c r="DY189" s="28" t="str">
        <f>IF(Aanbod!D204&gt;"",DT189+DW189," ")</f>
        <v xml:space="preserve"> </v>
      </c>
    </row>
    <row r="190" spans="1:129" x14ac:dyDescent="0.25">
      <c r="A190" s="26" t="str">
        <f>Aanbod!A205</f>
        <v/>
      </c>
      <c r="B190" s="27" t="str">
        <f>IF(Aanbod!D205&gt;"",IF(EXACT(Aanbod!F205, "Preferent"),Aanbod!E205*2,IF(EXACT(Aanbod!F205, "Concurrent"),Aanbod!E205,0))," ")</f>
        <v xml:space="preserve"> </v>
      </c>
      <c r="C190" s="28" t="str">
        <f>IF(Aanbod!E205&gt;0,Aanbod!E205," ")</f>
        <v xml:space="preserve"> </v>
      </c>
      <c r="D190" s="5"/>
      <c r="E190" s="5"/>
      <c r="F190" s="5" t="str">
        <f>IF(Aanbod!D205&gt;"",IF(EXACT(Aanbod!D205, "pA"),Berekening!B190,IF(EXACT(Aanbod!D205, "Gvg-A"),Berekening!B190,IF(EXACT(Aanbod!D205, "Gvg"),Berekening!B190,0)))," ")</f>
        <v xml:space="preserve"> </v>
      </c>
      <c r="G190" s="5" t="str">
        <f>IF(Aanbod!D205&gt;"",IF(EXACT(Aanbod!D205, "pA"),Aanbod!E205,IF(EXACT(Aanbod!D205, "Gvg-A"),Aanbod!E205,IF(EXACT(Aanbod!D205, "Gvg"),Aanbod!E205,0)))," ")</f>
        <v xml:space="preserve"> </v>
      </c>
      <c r="H190" s="5" t="str">
        <f>IF(Aanbod!D205&gt;"",IF($F$203&gt;0,$E$1/$F$203*F190,0)," ")</f>
        <v xml:space="preserve"> </v>
      </c>
      <c r="I190" s="29" t="str">
        <f>IF(Aanbod!D205&gt;"",IF(G190&gt;0,H190/G190," ")," ")</f>
        <v xml:space="preserve"> </v>
      </c>
      <c r="J190" s="5"/>
      <c r="K190" s="5"/>
      <c r="L190" s="5" t="str">
        <f>IF(Aanbod!D205&gt;"",IF(EXACT(Aanbod!D205, "pB"),Berekening!B190,IF(EXACT(Aanbod!D205, "Gvg-B"),Berekening!B190,IF(EXACT(Aanbod!D205, "Gvg"),Berekening!B190,0)))," ")</f>
        <v xml:space="preserve"> </v>
      </c>
      <c r="M190" s="5" t="str">
        <f>IF(Aanbod!D205&gt;"",IF(EXACT(Aanbod!D205, "pB"),Aanbod!E205,IF(EXACT(Aanbod!D205, "Gvg-B"),Aanbod!E205,IF(EXACT(Aanbod!D205, "Gvg"),Aanbod!E205,0)))," ")</f>
        <v xml:space="preserve"> </v>
      </c>
      <c r="N190" s="9" t="str">
        <f>IF(Aanbod!D205&gt;"",IF($L$203&gt;0,$K$1/$L$203*L190,0)," ")</f>
        <v xml:space="preserve"> </v>
      </c>
      <c r="O190" s="10" t="str">
        <f>IF(Aanbod!D205&gt;"",IF(M190&gt;0,N190/M190," ")," ")</f>
        <v xml:space="preserve"> </v>
      </c>
      <c r="P190" s="26"/>
      <c r="Q190" s="30"/>
      <c r="R190" s="31" t="str">
        <f>IF(Aanbod!D205&gt;"",IF(EXACT(Aanbod!D205, "pA"),Berekening!B190,IF(EXACT(Aanbod!D205, "Gvg"),Berekening!B190,IF(EXACT(Aanbod!D205, "Gvg-A"),Berekening!B190,IF(EXACT(Aanbod!D205, "Gvg-B"),Berekening!B190,0))))," ")</f>
        <v xml:space="preserve"> </v>
      </c>
      <c r="S190" s="31" t="str">
        <f>IF(Aanbod!D205&gt;"",IF(EXACT(Aanbod!D205, "pA"),Aanbod!E205,IF(EXACT(Aanbod!D205, "Gvg"),Aanbod!E205,IF(EXACT(Aanbod!D205, "Gvg-A"),Aanbod!E205,IF(EXACT(Aanbod!D205, "Gvg-B"),Aanbod!E205,0))))," ")</f>
        <v xml:space="preserve"> </v>
      </c>
      <c r="T190" s="31" t="str">
        <f>IF(Aanbod!D205&gt;"",IF($R$203&gt;0,$Q$1/$R$203*R190,0)," ")</f>
        <v xml:space="preserve"> </v>
      </c>
      <c r="U190" s="29" t="str">
        <f>IF(Aanbod!D205&gt;"",IF(S190&gt;0,T190/S190," ")," ")</f>
        <v xml:space="preserve"> </v>
      </c>
      <c r="W190" s="26"/>
      <c r="X190" s="30"/>
      <c r="Y190" s="31" t="str">
        <f>IF(Aanbod!D205&gt;"",IF(EXACT(Aanbod!D205, "pB"),Berekening!B190,IF(EXACT(Aanbod!D205, "Gvg"),Berekening!B190,IF(EXACT(Aanbod!D205, "Gvg-A"),Berekening!B190,IF(EXACT(Aanbod!D205, "Gvg-B"),Berekening!B190,0))))," ")</f>
        <v xml:space="preserve"> </v>
      </c>
      <c r="Z190" s="31" t="str">
        <f>IF(Aanbod!D205&gt;"",IF(EXACT(Aanbod!D205, "pB"),Aanbod!E205,IF(EXACT(Aanbod!D205, "Gvg"),Aanbod!E205,IF(EXACT(Aanbod!D205, "Gvg-A"),Aanbod!E205,IF(EXACT(Aanbod!D205, "Gvg-B"),Aanbod!E205,0))))," ")</f>
        <v xml:space="preserve"> </v>
      </c>
      <c r="AA190" s="31" t="str">
        <f>IF(Aanbod!D205&gt;"",IF($Y$203&gt;0,$X$1/$Y$203*Y190,0)," ")</f>
        <v xml:space="preserve"> </v>
      </c>
      <c r="AB190" s="29" t="str">
        <f>IF(Aanbod!D205&gt;"",IF(Z190&gt;0,AA190/Z190," ")," ")</f>
        <v xml:space="preserve"> </v>
      </c>
      <c r="AC190" s="32"/>
      <c r="AD190" s="26" t="str">
        <f>IF(Aanbod!D205&gt;"",ROW(AE190)-1," ")</f>
        <v xml:space="preserve"> </v>
      </c>
      <c r="AE190" t="str">
        <f>IF(Aanbod!D205&gt;"",Aanbod!D205," ")</f>
        <v xml:space="preserve"> </v>
      </c>
      <c r="AF190" s="9" t="str">
        <f>IF(Aanbod!D205&gt;"",Aanbod!E205," ")</f>
        <v xml:space="preserve"> </v>
      </c>
      <c r="AG190" t="str">
        <f>IF(Aanbod!D205&gt;"",Aanbod!F205," ")</f>
        <v xml:space="preserve"> </v>
      </c>
      <c r="AH190" s="33" t="str">
        <f>IF(Aanbod!D205&gt;"",Berekening!B190," ")</f>
        <v xml:space="preserve"> </v>
      </c>
      <c r="AI190" s="34" t="str">
        <f>IF(Aanbod!D205&gt;"",Berekening!H190+Berekening!N190+Berekening!T190+Berekening!AA190," ")</f>
        <v xml:space="preserve"> </v>
      </c>
      <c r="AJ190" s="35" t="str">
        <f>IF(Aanbod!D205&gt;"",IF((AI190-AF190)&gt;0,0,(AI190-AF190))," ")</f>
        <v xml:space="preserve"> </v>
      </c>
      <c r="AK190" s="35" t="str">
        <f>IF(Aanbod!D205&gt;"",IF((AI190-AF190)&gt;0,(AI190-AF190),0)," ")</f>
        <v xml:space="preserve"> </v>
      </c>
      <c r="AL190" s="35" t="str">
        <f>IF(Aanbod!D205&gt;"",IF(AK190&gt;0,Berekening!H190/AI190*AK190,0)," ")</f>
        <v xml:space="preserve"> </v>
      </c>
      <c r="AM190" s="35" t="str">
        <f>IF(Aanbod!D205&gt;"",IF(AK190&gt;0,Berekening!N190/AI190*AK190,0)," ")</f>
        <v xml:space="preserve"> </v>
      </c>
      <c r="AN190" s="35" t="str">
        <f>IF(Aanbod!D205&gt;"",IF(AK190&gt;0,Berekening!T190/AI190*AK190,0)," ")</f>
        <v xml:space="preserve"> </v>
      </c>
      <c r="AO190" s="33" t="str">
        <f>IF(Aanbod!D205&gt;"",IF(AK190&gt;0,Berekening!AA190/AI190*AK190,0)," ")</f>
        <v xml:space="preserve"> </v>
      </c>
      <c r="AX190" s="36"/>
      <c r="AY190" s="5"/>
      <c r="AZ190" s="5" t="str">
        <f>IF(Aanbod!D205&gt;"",IF(EXACT(AK190,0),IF(EXACT(Aanbod!D205, "pA"),Berekening!B190,IF(EXACT(Aanbod!D205, "Gvg-A"),Berekening!B190,IF(EXACT(Aanbod!D205, "Gvg"),Berekening!B190,0))),0)," ")</f>
        <v xml:space="preserve"> </v>
      </c>
      <c r="BA190" s="5" t="str">
        <f>IF(Aanbod!D205&gt;"",IF(EXACT(AK190,0),IF(EXACT(Aanbod!D205, "pA"),Aanbod!E205,IF(EXACT(Aanbod!D205, "Gvg-A"),Aanbod!E205,IF(EXACT(Aanbod!D205, "Gvg"),Aanbod!E205,0))),0)," ")</f>
        <v xml:space="preserve"> </v>
      </c>
      <c r="BB190" s="5" t="str">
        <f>IF(Aanbod!D205&gt;"",IF($AZ$203&gt;0,$AY$1/$AZ$203*AZ190,0)," ")</f>
        <v xml:space="preserve"> </v>
      </c>
      <c r="BC190" s="29" t="str">
        <f>IF(Aanbod!D205&gt;"",IF(BA190&gt;0,BB190/BA190," ")," ")</f>
        <v xml:space="preserve"> </v>
      </c>
      <c r="BD190" s="5"/>
      <c r="BE190" s="5"/>
      <c r="BF190" s="5" t="str">
        <f>IF(Aanbod!D205&gt;"",IF(EXACT(AK190,0),IF(EXACT(Aanbod!D205, "pB"),Berekening!B190,IF(EXACT(Aanbod!D205, "Gvg-B"),Berekening!B190,IF(EXACT(Aanbod!D205, "Gvg"),Berekening!B190,0))),0)," ")</f>
        <v xml:space="preserve"> </v>
      </c>
      <c r="BG190" s="5" t="str">
        <f>IF(Aanbod!D205&gt;"",IF(EXACT(AK190,0),IF(EXACT(Aanbod!D205, "pB"),Aanbod!E205,IF(EXACT(Aanbod!D205, "Gvg-B"),Aanbod!E205,IF(EXACT(Aanbod!D205, "Gvg"),Aanbod!E205,0))),0)," ")</f>
        <v xml:space="preserve"> </v>
      </c>
      <c r="BH190" s="9" t="str">
        <f>IF(Aanbod!D205&gt;"",IF($BF$203&gt;0,$BE$1/$BF$203*BF190,0)," ")</f>
        <v xml:space="preserve"> </v>
      </c>
      <c r="BI190" s="10" t="str">
        <f>IF(Aanbod!D205&gt;"",IF(BG190&gt;0,BH190/BG190," ")," ")</f>
        <v xml:space="preserve"> </v>
      </c>
      <c r="BJ190" s="26"/>
      <c r="BK190" s="30"/>
      <c r="BL190" s="31" t="str">
        <f>IF(Aanbod!D205&gt;"",IF(EXACT(AK190,0),IF(EXACT(Aanbod!D205, "pA"),Berekening!B190,IF(EXACT(Aanbod!D205, "Gvg"),Berekening!B190,IF(EXACT(Aanbod!D205, "Gvg-A"),Berekening!B190,IF(EXACT(Aanbod!D205, "Gvg-B"),Berekening!B190,0)))),0)," ")</f>
        <v xml:space="preserve"> </v>
      </c>
      <c r="BM190" s="31" t="str">
        <f>IF(Aanbod!D205&gt;"",IF(EXACT(AK190,0),IF(EXACT(Aanbod!D205, "pA"),Aanbod!E205,IF(EXACT(Aanbod!D205, "Gvg"),Aanbod!E205,IF(EXACT(Aanbod!D205, "Gvg-A"),Aanbod!E205,IF(EXACT(Aanbod!D205, "Gvg-B"),Aanbod!E205,0)))),0)," ")</f>
        <v xml:space="preserve"> </v>
      </c>
      <c r="BN190" s="31" t="str">
        <f>IF(Aanbod!D205&gt;"",IF($BL$203&gt;0,$BK$1/$BL$203*BL190,0)," ")</f>
        <v xml:space="preserve"> </v>
      </c>
      <c r="BO190" s="29" t="str">
        <f>IF(Aanbod!D205&gt;"",IF(BM190&gt;0,BN190/BM190," ")," ")</f>
        <v xml:space="preserve"> </v>
      </c>
      <c r="BQ190" s="26"/>
      <c r="BR190" s="30"/>
      <c r="BS190" s="31" t="str">
        <f>IF(Aanbod!D205&gt;"",IF(EXACT(AK190,0),IF(EXACT(Aanbod!D205, "pB"),Berekening!B190,IF(EXACT(Aanbod!D205, "Gvg"),Berekening!B190,IF(EXACT(Aanbod!D205, "Gvg-A"),Berekening!B190,IF(EXACT(Aanbod!D205, "Gvg-B"),Berekening!B190,0)))),0)," ")</f>
        <v xml:space="preserve"> </v>
      </c>
      <c r="BT190" s="31" t="str">
        <f>IF(Aanbod!D205&gt;"",IF(EXACT(AK190,0),IF(EXACT(Aanbod!D205, "pB"),Aanbod!E205,IF(EXACT(Aanbod!D205, "Gvg"),Aanbod!E205,IF(EXACT(Aanbod!D205, "Gvg-A"),Aanbod!E205,IF(EXACT(Aanbod!D205, "Gvg-B"),Aanbod!E205,0)))),0)," ")</f>
        <v xml:space="preserve"> </v>
      </c>
      <c r="BU190" s="31" t="str">
        <f>IF(Aanbod!D205&gt;"",IF($BS$203&gt;0,$BR$1/$BS$203*BS190,0)," ")</f>
        <v xml:space="preserve"> </v>
      </c>
      <c r="BV190" s="29" t="str">
        <f>IF(Aanbod!D205&gt;"",IF(BT190&gt;0,BU190/BT190," ")," ")</f>
        <v xml:space="preserve"> </v>
      </c>
      <c r="BX190" s="34" t="str">
        <f>IF(Aanbod!D205&gt;"",AI190-AK190+BB190+BH190+BN190+BU190," ")</f>
        <v xml:space="preserve"> </v>
      </c>
      <c r="BY190" s="35" t="str">
        <f>IF(Aanbod!D205&gt;"",IF((BX190-AF190)&gt;0,0,(BX190-AF190))," ")</f>
        <v xml:space="preserve"> </v>
      </c>
      <c r="BZ190" s="35" t="str">
        <f>IF(Aanbod!D205&gt;"",IF((BX190-AF190)&gt;0,(BX190-AF190),0)," ")</f>
        <v xml:space="preserve"> </v>
      </c>
      <c r="CA190" s="35" t="str">
        <f>IF(Aanbod!D205&gt;"",IF(BZ190&gt;0,(Berekening!H190+BB190)/BX190*BZ190,0)," ")</f>
        <v xml:space="preserve"> </v>
      </c>
      <c r="CB190" s="35" t="str">
        <f>IF(Aanbod!D205&gt;"",IF(BZ190&gt;0,(Berekening!N190+BH190)/BX190*BZ190,0)," ")</f>
        <v xml:space="preserve"> </v>
      </c>
      <c r="CC190" s="35" t="str">
        <f>IF(Aanbod!D205&gt;"",IF(BZ190&gt;0,(Berekening!T190+BN190)/BX190*BZ190,0)," ")</f>
        <v xml:space="preserve"> </v>
      </c>
      <c r="CD190" s="33" t="str">
        <f>IF(Aanbod!D205&gt;"",IF(BZ190&gt;0,Berekening!AA190/BX190*BZ190,0)," ")</f>
        <v xml:space="preserve"> </v>
      </c>
      <c r="CE190" s="35"/>
      <c r="CM190" s="36"/>
      <c r="CN190" s="5"/>
      <c r="CO190" s="5" t="str">
        <f>IF(Aanbod!D205&gt;"",IF(EXACT(BZ190,0),IF(EXACT(AK190,0),IF(EXACT(AE190, "pA"),AH190,IF(EXACT(AE190, "Gvg-A"),AH190,IF(EXACT(AE190, "Gvg"),AH190,0))),0),0)," ")</f>
        <v xml:space="preserve"> </v>
      </c>
      <c r="CP190" s="5" t="str">
        <f>IF(Aanbod!D205&gt;"",IF(EXACT(BZ190,0),IF(EXACT(AK190,0),IF(EXACT(AE190, "pA"),AF190,IF(EXACT(AE190, "Gvg-A"),AF190,IF(EXACT(AE190, "Gvg"),AF190,0))),0),0)," ")</f>
        <v xml:space="preserve"> </v>
      </c>
      <c r="CQ190" s="5" t="str">
        <f>IF(Aanbod!D205&gt;"",IF($CO$203&gt;0,$CN$1/$CO$203*CO190,0)," ")</f>
        <v xml:space="preserve"> </v>
      </c>
      <c r="CR190" s="29" t="str">
        <f>IF(Aanbod!D205&gt;"",IF(CP190&gt;0,CQ190/CP190," ")," ")</f>
        <v xml:space="preserve"> </v>
      </c>
      <c r="CS190" s="5"/>
      <c r="CT190" s="5"/>
      <c r="CU190" s="5" t="str">
        <f>IF(Aanbod!D205&gt;"",IF(EXACT(BZ190,0),IF(EXACT(AK190,0),IF(EXACT(AE190, "pB"),AH190,IF(EXACT(AE190, "Gvg-B"),AH190,IF(EXACT(AE190, "Gvg"),AH190,0))),0),0)," ")</f>
        <v xml:space="preserve"> </v>
      </c>
      <c r="CV190" s="5" t="str">
        <f>IF(Aanbod!D205&gt;"",IF(EXACT(BZ190,0),IF(EXACT(AK190,0),IF(EXACT(AE190, "pB"),AF190,IF(EXACT(AE190, "Gvg-B"),AF190,IF(EXACT(AE190, "Gvg"),AF190,0))),0),0)," ")</f>
        <v xml:space="preserve"> </v>
      </c>
      <c r="CW190" s="9" t="str">
        <f>IF(Aanbod!D205&gt;"",IF($CU$203&gt;0,$CT$1/$CU$203*CU190,0)," ")</f>
        <v xml:space="preserve"> </v>
      </c>
      <c r="CX190" s="10" t="str">
        <f>IF(Aanbod!D205&gt;"",IF(CV190&gt;0,CW190/CV190," ")," ")</f>
        <v xml:space="preserve"> </v>
      </c>
      <c r="CY190" s="26"/>
      <c r="CZ190" s="30"/>
      <c r="DA190" s="31" t="str">
        <f>IF(Aanbod!D205&gt;"",IF(EXACT(BZ190,0),IF(EXACT(AK190,0),IF(EXACT(AE190, "pA"),AH190,IF(EXACT(AE190, "Gvg"),AH190,IF(EXACT(AE190, "Gvg-A"),AH190,IF(EXACT(AE190, "Gvg-B"),AH190,0)))),0),0)," ")</f>
        <v xml:space="preserve"> </v>
      </c>
      <c r="DB190" s="31" t="str">
        <f>IF(Aanbod!D205&gt;"",IF(EXACT(BZ190,0),IF(EXACT(AK190,0),IF(EXACT(AE190, "pA"),AF190,IF(EXACT(AE190, "Gvg"),AF190,IF(EXACT(AE190, "Gvg-A"),AF190,IF(EXACT(AE190, "Gvg-B"),AF190,0)))),0),0)," ")</f>
        <v xml:space="preserve"> </v>
      </c>
      <c r="DC190" s="31" t="str">
        <f>IF(Aanbod!D205&gt;"",IF($DA$203&gt;0,$CZ$1/$DA$203*DA190,0)," ")</f>
        <v xml:space="preserve"> </v>
      </c>
      <c r="DD190" s="29" t="str">
        <f>IF(Aanbod!D205&gt;"",IF(DB190&gt;0,DC190/DB190," ")," ")</f>
        <v xml:space="preserve"> </v>
      </c>
      <c r="DF190" s="26"/>
      <c r="DG190" s="30"/>
      <c r="DH190" s="31" t="str">
        <f>IF(Aanbod!D205&gt;"",IF(EXACT(BZ190,0),IF(EXACT(AK190,0),IF(EXACT(AE190, "pB"),AH190,IF(EXACT(AE190, "Gvg"),AH190,IF(EXACT(AE190, "Gvg-A"),AH190,IF(EXACT(AE190, "Gvg-B"),AH190,0)))),0),0)," ")</f>
        <v xml:space="preserve"> </v>
      </c>
      <c r="DI190" s="31" t="str">
        <f>IF(Aanbod!D205&gt;"",IF(EXACT(BZ190,0),IF(EXACT(AK190,0),IF(EXACT(AE190, "pB"),AF190,IF(EXACT(AE190, "Gvg"),AF190,IF(EXACT(AE190, "Gvg-A"),AF190,IF(EXACT(AE190, "Gvg-B"),AF190,0)))),0),0)," ")</f>
        <v xml:space="preserve"> </v>
      </c>
      <c r="DJ190" s="31" t="str">
        <f>IF(Aanbod!D205&gt;"",IF($DH$203&gt;0,$DG$1/$DH$203*DH190,0)," ")</f>
        <v xml:space="preserve"> </v>
      </c>
      <c r="DK190" s="29" t="str">
        <f>IF(Aanbod!D205&gt;"",IF(DI190&gt;0,DJ190/DI190," ")," ")</f>
        <v xml:space="preserve"> </v>
      </c>
      <c r="DM190" s="37" t="str">
        <f>IF(Aanbod!D205&gt;"",BX190-BZ190+CQ190+CW190+DC190+DJ190," ")</f>
        <v xml:space="preserve"> </v>
      </c>
      <c r="DN190" s="35" t="str">
        <f>IF(Aanbod!D205&gt;"",IF((DM190-AF190)&gt;0,(DM190-AF190),0)," ")</f>
        <v xml:space="preserve"> </v>
      </c>
      <c r="DO190" s="35" t="str">
        <f>IF(Aanbod!D205&gt;"",IF(DN190&gt;0,(Berekening!H190+BB190+CQ190)/DM190*DN190,0)," ")</f>
        <v xml:space="preserve"> </v>
      </c>
      <c r="DP190" s="35" t="str">
        <f>IF(Aanbod!D205&gt;"",IF(DN190&gt;0,(Berekening!N190+BH190+CW190)/DM190*DN190,0)," ")</f>
        <v xml:space="preserve"> </v>
      </c>
      <c r="DQ190" s="35" t="str">
        <f>IF(Aanbod!D205&gt;"",IF(DN190&gt;0,(Berekening!T190+BN190+DC190)/DM190*DN190,0)," ")</f>
        <v xml:space="preserve"> </v>
      </c>
      <c r="DR190" s="33" t="str">
        <f>IF(Aanbod!D205&gt;"",IF(DN190&gt;0,(Berekening!AA190+BU190+DJ190)/DM190*DN190,0)," ")</f>
        <v xml:space="preserve"> </v>
      </c>
      <c r="DS190" s="35"/>
      <c r="DT190" s="38" t="str">
        <f>IF(Aanbod!D205&gt;"",ROUND((DM190-DN190),2)," ")</f>
        <v xml:space="preserve"> </v>
      </c>
      <c r="DU190" s="38" t="str">
        <f>IF(Aanbod!D205&gt;"",IF(DT190=C190,0.01,DT190),"")</f>
        <v/>
      </c>
      <c r="DV190" s="39" t="str">
        <f>IF(Aanbod!D205&gt;"",RANK(DU190,$DU$2:$DU$201) + COUNTIF($DU$2:DU190,DU190) -1," ")</f>
        <v xml:space="preserve"> </v>
      </c>
      <c r="DW190" s="35" t="str">
        <f>IF(Aanbod!D205&gt;"",IF($DV$203&lt;0,IF(DV190&lt;=ABS($DV$203),0.01,0),IF(DV190&lt;=ABS($DV$203),-0.01,0))," ")</f>
        <v xml:space="preserve"> </v>
      </c>
      <c r="DX190" s="35"/>
      <c r="DY190" s="28" t="str">
        <f>IF(Aanbod!D205&gt;"",DT190+DW190," ")</f>
        <v xml:space="preserve"> </v>
      </c>
    </row>
    <row r="191" spans="1:129" x14ac:dyDescent="0.25">
      <c r="A191" s="26" t="str">
        <f>Aanbod!A206</f>
        <v/>
      </c>
      <c r="B191" s="27" t="str">
        <f>IF(Aanbod!D206&gt;"",IF(EXACT(Aanbod!F206, "Preferent"),Aanbod!E206*2,IF(EXACT(Aanbod!F206, "Concurrent"),Aanbod!E206,0))," ")</f>
        <v xml:space="preserve"> </v>
      </c>
      <c r="C191" s="28" t="str">
        <f>IF(Aanbod!E206&gt;0,Aanbod!E206," ")</f>
        <v xml:space="preserve"> </v>
      </c>
      <c r="D191" s="5"/>
      <c r="E191" s="5"/>
      <c r="F191" s="5" t="str">
        <f>IF(Aanbod!D206&gt;"",IF(EXACT(Aanbod!D206, "pA"),Berekening!B191,IF(EXACT(Aanbod!D206, "Gvg-A"),Berekening!B191,IF(EXACT(Aanbod!D206, "Gvg"),Berekening!B191,0)))," ")</f>
        <v xml:space="preserve"> </v>
      </c>
      <c r="G191" s="5" t="str">
        <f>IF(Aanbod!D206&gt;"",IF(EXACT(Aanbod!D206, "pA"),Aanbod!E206,IF(EXACT(Aanbod!D206, "Gvg-A"),Aanbod!E206,IF(EXACT(Aanbod!D206, "Gvg"),Aanbod!E206,0)))," ")</f>
        <v xml:space="preserve"> </v>
      </c>
      <c r="H191" s="5" t="str">
        <f>IF(Aanbod!D206&gt;"",IF($F$203&gt;0,$E$1/$F$203*F191,0)," ")</f>
        <v xml:space="preserve"> </v>
      </c>
      <c r="I191" s="29" t="str">
        <f>IF(Aanbod!D206&gt;"",IF(G191&gt;0,H191/G191," ")," ")</f>
        <v xml:space="preserve"> </v>
      </c>
      <c r="J191" s="5"/>
      <c r="K191" s="5"/>
      <c r="L191" s="5" t="str">
        <f>IF(Aanbod!D206&gt;"",IF(EXACT(Aanbod!D206, "pB"),Berekening!B191,IF(EXACT(Aanbod!D206, "Gvg-B"),Berekening!B191,IF(EXACT(Aanbod!D206, "Gvg"),Berekening!B191,0)))," ")</f>
        <v xml:space="preserve"> </v>
      </c>
      <c r="M191" s="5" t="str">
        <f>IF(Aanbod!D206&gt;"",IF(EXACT(Aanbod!D206, "pB"),Aanbod!E206,IF(EXACT(Aanbod!D206, "Gvg-B"),Aanbod!E206,IF(EXACT(Aanbod!D206, "Gvg"),Aanbod!E206,0)))," ")</f>
        <v xml:space="preserve"> </v>
      </c>
      <c r="N191" s="9" t="str">
        <f>IF(Aanbod!D206&gt;"",IF($L$203&gt;0,$K$1/$L$203*L191,0)," ")</f>
        <v xml:space="preserve"> </v>
      </c>
      <c r="O191" s="10" t="str">
        <f>IF(Aanbod!D206&gt;"",IF(M191&gt;0,N191/M191," ")," ")</f>
        <v xml:space="preserve"> </v>
      </c>
      <c r="P191" s="26"/>
      <c r="Q191" s="30"/>
      <c r="R191" s="31" t="str">
        <f>IF(Aanbod!D206&gt;"",IF(EXACT(Aanbod!D206, "pA"),Berekening!B191,IF(EXACT(Aanbod!D206, "Gvg"),Berekening!B191,IF(EXACT(Aanbod!D206, "Gvg-A"),Berekening!B191,IF(EXACT(Aanbod!D206, "Gvg-B"),Berekening!B191,0))))," ")</f>
        <v xml:space="preserve"> </v>
      </c>
      <c r="S191" s="31" t="str">
        <f>IF(Aanbod!D206&gt;"",IF(EXACT(Aanbod!D206, "pA"),Aanbod!E206,IF(EXACT(Aanbod!D206, "Gvg"),Aanbod!E206,IF(EXACT(Aanbod!D206, "Gvg-A"),Aanbod!E206,IF(EXACT(Aanbod!D206, "Gvg-B"),Aanbod!E206,0))))," ")</f>
        <v xml:space="preserve"> </v>
      </c>
      <c r="T191" s="31" t="str">
        <f>IF(Aanbod!D206&gt;"",IF($R$203&gt;0,$Q$1/$R$203*R191,0)," ")</f>
        <v xml:space="preserve"> </v>
      </c>
      <c r="U191" s="29" t="str">
        <f>IF(Aanbod!D206&gt;"",IF(S191&gt;0,T191/S191," ")," ")</f>
        <v xml:space="preserve"> </v>
      </c>
      <c r="W191" s="26"/>
      <c r="X191" s="30"/>
      <c r="Y191" s="31" t="str">
        <f>IF(Aanbod!D206&gt;"",IF(EXACT(Aanbod!D206, "pB"),Berekening!B191,IF(EXACT(Aanbod!D206, "Gvg"),Berekening!B191,IF(EXACT(Aanbod!D206, "Gvg-A"),Berekening!B191,IF(EXACT(Aanbod!D206, "Gvg-B"),Berekening!B191,0))))," ")</f>
        <v xml:space="preserve"> </v>
      </c>
      <c r="Z191" s="31" t="str">
        <f>IF(Aanbod!D206&gt;"",IF(EXACT(Aanbod!D206, "pB"),Aanbod!E206,IF(EXACT(Aanbod!D206, "Gvg"),Aanbod!E206,IF(EXACT(Aanbod!D206, "Gvg-A"),Aanbod!E206,IF(EXACT(Aanbod!D206, "Gvg-B"),Aanbod!E206,0))))," ")</f>
        <v xml:space="preserve"> </v>
      </c>
      <c r="AA191" s="31" t="str">
        <f>IF(Aanbod!D206&gt;"",IF($Y$203&gt;0,$X$1/$Y$203*Y191,0)," ")</f>
        <v xml:space="preserve"> </v>
      </c>
      <c r="AB191" s="29" t="str">
        <f>IF(Aanbod!D206&gt;"",IF(Z191&gt;0,AA191/Z191," ")," ")</f>
        <v xml:space="preserve"> </v>
      </c>
      <c r="AC191" s="32"/>
      <c r="AD191" s="26" t="str">
        <f>IF(Aanbod!D206&gt;"",ROW(AE191)-1," ")</f>
        <v xml:space="preserve"> </v>
      </c>
      <c r="AE191" t="str">
        <f>IF(Aanbod!D206&gt;"",Aanbod!D206," ")</f>
        <v xml:space="preserve"> </v>
      </c>
      <c r="AF191" s="9" t="str">
        <f>IF(Aanbod!D206&gt;"",Aanbod!E206," ")</f>
        <v xml:space="preserve"> </v>
      </c>
      <c r="AG191" t="str">
        <f>IF(Aanbod!D206&gt;"",Aanbod!F206," ")</f>
        <v xml:space="preserve"> </v>
      </c>
      <c r="AH191" s="33" t="str">
        <f>IF(Aanbod!D206&gt;"",Berekening!B191," ")</f>
        <v xml:space="preserve"> </v>
      </c>
      <c r="AI191" s="34" t="str">
        <f>IF(Aanbod!D206&gt;"",Berekening!H191+Berekening!N191+Berekening!T191+Berekening!AA191," ")</f>
        <v xml:space="preserve"> </v>
      </c>
      <c r="AJ191" s="35" t="str">
        <f>IF(Aanbod!D206&gt;"",IF((AI191-AF191)&gt;0,0,(AI191-AF191))," ")</f>
        <v xml:space="preserve"> </v>
      </c>
      <c r="AK191" s="35" t="str">
        <f>IF(Aanbod!D206&gt;"",IF((AI191-AF191)&gt;0,(AI191-AF191),0)," ")</f>
        <v xml:space="preserve"> </v>
      </c>
      <c r="AL191" s="35" t="str">
        <f>IF(Aanbod!D206&gt;"",IF(AK191&gt;0,Berekening!H191/AI191*AK191,0)," ")</f>
        <v xml:space="preserve"> </v>
      </c>
      <c r="AM191" s="35" t="str">
        <f>IF(Aanbod!D206&gt;"",IF(AK191&gt;0,Berekening!N191/AI191*AK191,0)," ")</f>
        <v xml:space="preserve"> </v>
      </c>
      <c r="AN191" s="35" t="str">
        <f>IF(Aanbod!D206&gt;"",IF(AK191&gt;0,Berekening!T191/AI191*AK191,0)," ")</f>
        <v xml:space="preserve"> </v>
      </c>
      <c r="AO191" s="33" t="str">
        <f>IF(Aanbod!D206&gt;"",IF(AK191&gt;0,Berekening!AA191/AI191*AK191,0)," ")</f>
        <v xml:space="preserve"> </v>
      </c>
      <c r="AX191" s="36"/>
      <c r="AY191" s="5"/>
      <c r="AZ191" s="5" t="str">
        <f>IF(Aanbod!D206&gt;"",IF(EXACT(AK191,0),IF(EXACT(Aanbod!D206, "pA"),Berekening!B191,IF(EXACT(Aanbod!D206, "Gvg-A"),Berekening!B191,IF(EXACT(Aanbod!D206, "Gvg"),Berekening!B191,0))),0)," ")</f>
        <v xml:space="preserve"> </v>
      </c>
      <c r="BA191" s="5" t="str">
        <f>IF(Aanbod!D206&gt;"",IF(EXACT(AK191,0),IF(EXACT(Aanbod!D206, "pA"),Aanbod!E206,IF(EXACT(Aanbod!D206, "Gvg-A"),Aanbod!E206,IF(EXACT(Aanbod!D206, "Gvg"),Aanbod!E206,0))),0)," ")</f>
        <v xml:space="preserve"> </v>
      </c>
      <c r="BB191" s="5" t="str">
        <f>IF(Aanbod!D206&gt;"",IF($AZ$203&gt;0,$AY$1/$AZ$203*AZ191,0)," ")</f>
        <v xml:space="preserve"> </v>
      </c>
      <c r="BC191" s="29" t="str">
        <f>IF(Aanbod!D206&gt;"",IF(BA191&gt;0,BB191/BA191," ")," ")</f>
        <v xml:space="preserve"> </v>
      </c>
      <c r="BD191" s="5"/>
      <c r="BE191" s="5"/>
      <c r="BF191" s="5" t="str">
        <f>IF(Aanbod!D206&gt;"",IF(EXACT(AK191,0),IF(EXACT(Aanbod!D206, "pB"),Berekening!B191,IF(EXACT(Aanbod!D206, "Gvg-B"),Berekening!B191,IF(EXACT(Aanbod!D206, "Gvg"),Berekening!B191,0))),0)," ")</f>
        <v xml:space="preserve"> </v>
      </c>
      <c r="BG191" s="5" t="str">
        <f>IF(Aanbod!D206&gt;"",IF(EXACT(AK191,0),IF(EXACT(Aanbod!D206, "pB"),Aanbod!E206,IF(EXACT(Aanbod!D206, "Gvg-B"),Aanbod!E206,IF(EXACT(Aanbod!D206, "Gvg"),Aanbod!E206,0))),0)," ")</f>
        <v xml:space="preserve"> </v>
      </c>
      <c r="BH191" s="9" t="str">
        <f>IF(Aanbod!D206&gt;"",IF($BF$203&gt;0,$BE$1/$BF$203*BF191,0)," ")</f>
        <v xml:space="preserve"> </v>
      </c>
      <c r="BI191" s="10" t="str">
        <f>IF(Aanbod!D206&gt;"",IF(BG191&gt;0,BH191/BG191," ")," ")</f>
        <v xml:space="preserve"> </v>
      </c>
      <c r="BJ191" s="26"/>
      <c r="BK191" s="30"/>
      <c r="BL191" s="31" t="str">
        <f>IF(Aanbod!D206&gt;"",IF(EXACT(AK191,0),IF(EXACT(Aanbod!D206, "pA"),Berekening!B191,IF(EXACT(Aanbod!D206, "Gvg"),Berekening!B191,IF(EXACT(Aanbod!D206, "Gvg-A"),Berekening!B191,IF(EXACT(Aanbod!D206, "Gvg-B"),Berekening!B191,0)))),0)," ")</f>
        <v xml:space="preserve"> </v>
      </c>
      <c r="BM191" s="31" t="str">
        <f>IF(Aanbod!D206&gt;"",IF(EXACT(AK191,0),IF(EXACT(Aanbod!D206, "pA"),Aanbod!E206,IF(EXACT(Aanbod!D206, "Gvg"),Aanbod!E206,IF(EXACT(Aanbod!D206, "Gvg-A"),Aanbod!E206,IF(EXACT(Aanbod!D206, "Gvg-B"),Aanbod!E206,0)))),0)," ")</f>
        <v xml:space="preserve"> </v>
      </c>
      <c r="BN191" s="31" t="str">
        <f>IF(Aanbod!D206&gt;"",IF($BL$203&gt;0,$BK$1/$BL$203*BL191,0)," ")</f>
        <v xml:space="preserve"> </v>
      </c>
      <c r="BO191" s="29" t="str">
        <f>IF(Aanbod!D206&gt;"",IF(BM191&gt;0,BN191/BM191," ")," ")</f>
        <v xml:space="preserve"> </v>
      </c>
      <c r="BQ191" s="26"/>
      <c r="BR191" s="30"/>
      <c r="BS191" s="31" t="str">
        <f>IF(Aanbod!D206&gt;"",IF(EXACT(AK191,0),IF(EXACT(Aanbod!D206, "pB"),Berekening!B191,IF(EXACT(Aanbod!D206, "Gvg"),Berekening!B191,IF(EXACT(Aanbod!D206, "Gvg-A"),Berekening!B191,IF(EXACT(Aanbod!D206, "Gvg-B"),Berekening!B191,0)))),0)," ")</f>
        <v xml:space="preserve"> </v>
      </c>
      <c r="BT191" s="31" t="str">
        <f>IF(Aanbod!D206&gt;"",IF(EXACT(AK191,0),IF(EXACT(Aanbod!D206, "pB"),Aanbod!E206,IF(EXACT(Aanbod!D206, "Gvg"),Aanbod!E206,IF(EXACT(Aanbod!D206, "Gvg-A"),Aanbod!E206,IF(EXACT(Aanbod!D206, "Gvg-B"),Aanbod!E206,0)))),0)," ")</f>
        <v xml:space="preserve"> </v>
      </c>
      <c r="BU191" s="31" t="str">
        <f>IF(Aanbod!D206&gt;"",IF($BS$203&gt;0,$BR$1/$BS$203*BS191,0)," ")</f>
        <v xml:space="preserve"> </v>
      </c>
      <c r="BV191" s="29" t="str">
        <f>IF(Aanbod!D206&gt;"",IF(BT191&gt;0,BU191/BT191," ")," ")</f>
        <v xml:space="preserve"> </v>
      </c>
      <c r="BX191" s="34" t="str">
        <f>IF(Aanbod!D206&gt;"",AI191-AK191+BB191+BH191+BN191+BU191," ")</f>
        <v xml:space="preserve"> </v>
      </c>
      <c r="BY191" s="35" t="str">
        <f>IF(Aanbod!D206&gt;"",IF((BX191-AF191)&gt;0,0,(BX191-AF191))," ")</f>
        <v xml:space="preserve"> </v>
      </c>
      <c r="BZ191" s="35" t="str">
        <f>IF(Aanbod!D206&gt;"",IF((BX191-AF191)&gt;0,(BX191-AF191),0)," ")</f>
        <v xml:space="preserve"> </v>
      </c>
      <c r="CA191" s="35" t="str">
        <f>IF(Aanbod!D206&gt;"",IF(BZ191&gt;0,(Berekening!H191+BB191)/BX191*BZ191,0)," ")</f>
        <v xml:space="preserve"> </v>
      </c>
      <c r="CB191" s="35" t="str">
        <f>IF(Aanbod!D206&gt;"",IF(BZ191&gt;0,(Berekening!N191+BH191)/BX191*BZ191,0)," ")</f>
        <v xml:space="preserve"> </v>
      </c>
      <c r="CC191" s="35" t="str">
        <f>IF(Aanbod!D206&gt;"",IF(BZ191&gt;0,(Berekening!T191+BN191)/BX191*BZ191,0)," ")</f>
        <v xml:space="preserve"> </v>
      </c>
      <c r="CD191" s="33" t="str">
        <f>IF(Aanbod!D206&gt;"",IF(BZ191&gt;0,Berekening!AA191/BX191*BZ191,0)," ")</f>
        <v xml:space="preserve"> </v>
      </c>
      <c r="CE191" s="35"/>
      <c r="CM191" s="36"/>
      <c r="CN191" s="5"/>
      <c r="CO191" s="5" t="str">
        <f>IF(Aanbod!D206&gt;"",IF(EXACT(BZ191,0),IF(EXACT(AK191,0),IF(EXACT(AE191, "pA"),AH191,IF(EXACT(AE191, "Gvg-A"),AH191,IF(EXACT(AE191, "Gvg"),AH191,0))),0),0)," ")</f>
        <v xml:space="preserve"> </v>
      </c>
      <c r="CP191" s="5" t="str">
        <f>IF(Aanbod!D206&gt;"",IF(EXACT(BZ191,0),IF(EXACT(AK191,0),IF(EXACT(AE191, "pA"),AF191,IF(EXACT(AE191, "Gvg-A"),AF191,IF(EXACT(AE191, "Gvg"),AF191,0))),0),0)," ")</f>
        <v xml:space="preserve"> </v>
      </c>
      <c r="CQ191" s="5" t="str">
        <f>IF(Aanbod!D206&gt;"",IF($CO$203&gt;0,$CN$1/$CO$203*CO191,0)," ")</f>
        <v xml:space="preserve"> </v>
      </c>
      <c r="CR191" s="29" t="str">
        <f>IF(Aanbod!D206&gt;"",IF(CP191&gt;0,CQ191/CP191," ")," ")</f>
        <v xml:space="preserve"> </v>
      </c>
      <c r="CS191" s="5"/>
      <c r="CT191" s="5"/>
      <c r="CU191" s="5" t="str">
        <f>IF(Aanbod!D206&gt;"",IF(EXACT(BZ191,0),IF(EXACT(AK191,0),IF(EXACT(AE191, "pB"),AH191,IF(EXACT(AE191, "Gvg-B"),AH191,IF(EXACT(AE191, "Gvg"),AH191,0))),0),0)," ")</f>
        <v xml:space="preserve"> </v>
      </c>
      <c r="CV191" s="5" t="str">
        <f>IF(Aanbod!D206&gt;"",IF(EXACT(BZ191,0),IF(EXACT(AK191,0),IF(EXACT(AE191, "pB"),AF191,IF(EXACT(AE191, "Gvg-B"),AF191,IF(EXACT(AE191, "Gvg"),AF191,0))),0),0)," ")</f>
        <v xml:space="preserve"> </v>
      </c>
      <c r="CW191" s="9" t="str">
        <f>IF(Aanbod!D206&gt;"",IF($CU$203&gt;0,$CT$1/$CU$203*CU191,0)," ")</f>
        <v xml:space="preserve"> </v>
      </c>
      <c r="CX191" s="10" t="str">
        <f>IF(Aanbod!D206&gt;"",IF(CV191&gt;0,CW191/CV191," ")," ")</f>
        <v xml:space="preserve"> </v>
      </c>
      <c r="CY191" s="26"/>
      <c r="CZ191" s="30"/>
      <c r="DA191" s="31" t="str">
        <f>IF(Aanbod!D206&gt;"",IF(EXACT(BZ191,0),IF(EXACT(AK191,0),IF(EXACT(AE191, "pA"),AH191,IF(EXACT(AE191, "Gvg"),AH191,IF(EXACT(AE191, "Gvg-A"),AH191,IF(EXACT(AE191, "Gvg-B"),AH191,0)))),0),0)," ")</f>
        <v xml:space="preserve"> </v>
      </c>
      <c r="DB191" s="31" t="str">
        <f>IF(Aanbod!D206&gt;"",IF(EXACT(BZ191,0),IF(EXACT(AK191,0),IF(EXACT(AE191, "pA"),AF191,IF(EXACT(AE191, "Gvg"),AF191,IF(EXACT(AE191, "Gvg-A"),AF191,IF(EXACT(AE191, "Gvg-B"),AF191,0)))),0),0)," ")</f>
        <v xml:space="preserve"> </v>
      </c>
      <c r="DC191" s="31" t="str">
        <f>IF(Aanbod!D206&gt;"",IF($DA$203&gt;0,$CZ$1/$DA$203*DA191,0)," ")</f>
        <v xml:space="preserve"> </v>
      </c>
      <c r="DD191" s="29" t="str">
        <f>IF(Aanbod!D206&gt;"",IF(DB191&gt;0,DC191/DB191," ")," ")</f>
        <v xml:space="preserve"> </v>
      </c>
      <c r="DF191" s="26"/>
      <c r="DG191" s="30"/>
      <c r="DH191" s="31" t="str">
        <f>IF(Aanbod!D206&gt;"",IF(EXACT(BZ191,0),IF(EXACT(AK191,0),IF(EXACT(AE191, "pB"),AH191,IF(EXACT(AE191, "Gvg"),AH191,IF(EXACT(AE191, "Gvg-A"),AH191,IF(EXACT(AE191, "Gvg-B"),AH191,0)))),0),0)," ")</f>
        <v xml:space="preserve"> </v>
      </c>
      <c r="DI191" s="31" t="str">
        <f>IF(Aanbod!D206&gt;"",IF(EXACT(BZ191,0),IF(EXACT(AK191,0),IF(EXACT(AE191, "pB"),AF191,IF(EXACT(AE191, "Gvg"),AF191,IF(EXACT(AE191, "Gvg-A"),AF191,IF(EXACT(AE191, "Gvg-B"),AF191,0)))),0),0)," ")</f>
        <v xml:space="preserve"> </v>
      </c>
      <c r="DJ191" s="31" t="str">
        <f>IF(Aanbod!D206&gt;"",IF($DH$203&gt;0,$DG$1/$DH$203*DH191,0)," ")</f>
        <v xml:space="preserve"> </v>
      </c>
      <c r="DK191" s="29" t="str">
        <f>IF(Aanbod!D206&gt;"",IF(DI191&gt;0,DJ191/DI191," ")," ")</f>
        <v xml:space="preserve"> </v>
      </c>
      <c r="DM191" s="37" t="str">
        <f>IF(Aanbod!D206&gt;"",BX191-BZ191+CQ191+CW191+DC191+DJ191," ")</f>
        <v xml:space="preserve"> </v>
      </c>
      <c r="DN191" s="35" t="str">
        <f>IF(Aanbod!D206&gt;"",IF((DM191-AF191)&gt;0,(DM191-AF191),0)," ")</f>
        <v xml:space="preserve"> </v>
      </c>
      <c r="DO191" s="35" t="str">
        <f>IF(Aanbod!D206&gt;"",IF(DN191&gt;0,(Berekening!H191+BB191+CQ191)/DM191*DN191,0)," ")</f>
        <v xml:space="preserve"> </v>
      </c>
      <c r="DP191" s="35" t="str">
        <f>IF(Aanbod!D206&gt;"",IF(DN191&gt;0,(Berekening!N191+BH191+CW191)/DM191*DN191,0)," ")</f>
        <v xml:space="preserve"> </v>
      </c>
      <c r="DQ191" s="35" t="str">
        <f>IF(Aanbod!D206&gt;"",IF(DN191&gt;0,(Berekening!T191+BN191+DC191)/DM191*DN191,0)," ")</f>
        <v xml:space="preserve"> </v>
      </c>
      <c r="DR191" s="33" t="str">
        <f>IF(Aanbod!D206&gt;"",IF(DN191&gt;0,(Berekening!AA191+BU191+DJ191)/DM191*DN191,0)," ")</f>
        <v xml:space="preserve"> </v>
      </c>
      <c r="DS191" s="35"/>
      <c r="DT191" s="38" t="str">
        <f>IF(Aanbod!D206&gt;"",ROUND((DM191-DN191),2)," ")</f>
        <v xml:space="preserve"> </v>
      </c>
      <c r="DU191" s="38" t="str">
        <f>IF(Aanbod!D206&gt;"",IF(DT191=C191,0.01,DT191),"")</f>
        <v/>
      </c>
      <c r="DV191" s="39" t="str">
        <f>IF(Aanbod!D206&gt;"",RANK(DU191,$DU$2:$DU$201) + COUNTIF($DU$2:DU191,DU191) -1," ")</f>
        <v xml:space="preserve"> </v>
      </c>
      <c r="DW191" s="35" t="str">
        <f>IF(Aanbod!D206&gt;"",IF($DV$203&lt;0,IF(DV191&lt;=ABS($DV$203),0.01,0),IF(DV191&lt;=ABS($DV$203),-0.01,0))," ")</f>
        <v xml:space="preserve"> </v>
      </c>
      <c r="DX191" s="35"/>
      <c r="DY191" s="28" t="str">
        <f>IF(Aanbod!D206&gt;"",DT191+DW191," ")</f>
        <v xml:space="preserve"> </v>
      </c>
    </row>
    <row r="192" spans="1:129" x14ac:dyDescent="0.25">
      <c r="A192" s="26" t="str">
        <f>Aanbod!A207</f>
        <v/>
      </c>
      <c r="B192" s="27" t="str">
        <f>IF(Aanbod!D207&gt;"",IF(EXACT(Aanbod!F207, "Preferent"),Aanbod!E207*2,IF(EXACT(Aanbod!F207, "Concurrent"),Aanbod!E207,0))," ")</f>
        <v xml:space="preserve"> </v>
      </c>
      <c r="C192" s="28" t="str">
        <f>IF(Aanbod!E207&gt;0,Aanbod!E207," ")</f>
        <v xml:space="preserve"> </v>
      </c>
      <c r="D192" s="5"/>
      <c r="E192" s="5"/>
      <c r="F192" s="5" t="str">
        <f>IF(Aanbod!D207&gt;"",IF(EXACT(Aanbod!D207, "pA"),Berekening!B192,IF(EXACT(Aanbod!D207, "Gvg-A"),Berekening!B192,IF(EXACT(Aanbod!D207, "Gvg"),Berekening!B192,0)))," ")</f>
        <v xml:space="preserve"> </v>
      </c>
      <c r="G192" s="5" t="str">
        <f>IF(Aanbod!D207&gt;"",IF(EXACT(Aanbod!D207, "pA"),Aanbod!E207,IF(EXACT(Aanbod!D207, "Gvg-A"),Aanbod!E207,IF(EXACT(Aanbod!D207, "Gvg"),Aanbod!E207,0)))," ")</f>
        <v xml:space="preserve"> </v>
      </c>
      <c r="H192" s="5" t="str">
        <f>IF(Aanbod!D207&gt;"",IF($F$203&gt;0,$E$1/$F$203*F192,0)," ")</f>
        <v xml:space="preserve"> </v>
      </c>
      <c r="I192" s="29" t="str">
        <f>IF(Aanbod!D207&gt;"",IF(G192&gt;0,H192/G192," ")," ")</f>
        <v xml:space="preserve"> </v>
      </c>
      <c r="J192" s="5"/>
      <c r="K192" s="5"/>
      <c r="L192" s="5" t="str">
        <f>IF(Aanbod!D207&gt;"",IF(EXACT(Aanbod!D207, "pB"),Berekening!B192,IF(EXACT(Aanbod!D207, "Gvg-B"),Berekening!B192,IF(EXACT(Aanbod!D207, "Gvg"),Berekening!B192,0)))," ")</f>
        <v xml:space="preserve"> </v>
      </c>
      <c r="M192" s="5" t="str">
        <f>IF(Aanbod!D207&gt;"",IF(EXACT(Aanbod!D207, "pB"),Aanbod!E207,IF(EXACT(Aanbod!D207, "Gvg-B"),Aanbod!E207,IF(EXACT(Aanbod!D207, "Gvg"),Aanbod!E207,0)))," ")</f>
        <v xml:space="preserve"> </v>
      </c>
      <c r="N192" s="9" t="str">
        <f>IF(Aanbod!D207&gt;"",IF($L$203&gt;0,$K$1/$L$203*L192,0)," ")</f>
        <v xml:space="preserve"> </v>
      </c>
      <c r="O192" s="10" t="str">
        <f>IF(Aanbod!D207&gt;"",IF(M192&gt;0,N192/M192," ")," ")</f>
        <v xml:space="preserve"> </v>
      </c>
      <c r="P192" s="26"/>
      <c r="Q192" s="30"/>
      <c r="R192" s="31" t="str">
        <f>IF(Aanbod!D207&gt;"",IF(EXACT(Aanbod!D207, "pA"),Berekening!B192,IF(EXACT(Aanbod!D207, "Gvg"),Berekening!B192,IF(EXACT(Aanbod!D207, "Gvg-A"),Berekening!B192,IF(EXACT(Aanbod!D207, "Gvg-B"),Berekening!B192,0))))," ")</f>
        <v xml:space="preserve"> </v>
      </c>
      <c r="S192" s="31" t="str">
        <f>IF(Aanbod!D207&gt;"",IF(EXACT(Aanbod!D207, "pA"),Aanbod!E207,IF(EXACT(Aanbod!D207, "Gvg"),Aanbod!E207,IF(EXACT(Aanbod!D207, "Gvg-A"),Aanbod!E207,IF(EXACT(Aanbod!D207, "Gvg-B"),Aanbod!E207,0))))," ")</f>
        <v xml:space="preserve"> </v>
      </c>
      <c r="T192" s="31" t="str">
        <f>IF(Aanbod!D207&gt;"",IF($R$203&gt;0,$Q$1/$R$203*R192,0)," ")</f>
        <v xml:space="preserve"> </v>
      </c>
      <c r="U192" s="29" t="str">
        <f>IF(Aanbod!D207&gt;"",IF(S192&gt;0,T192/S192," ")," ")</f>
        <v xml:space="preserve"> </v>
      </c>
      <c r="W192" s="26"/>
      <c r="X192" s="30"/>
      <c r="Y192" s="31" t="str">
        <f>IF(Aanbod!D207&gt;"",IF(EXACT(Aanbod!D207, "pB"),Berekening!B192,IF(EXACT(Aanbod!D207, "Gvg"),Berekening!B192,IF(EXACT(Aanbod!D207, "Gvg-A"),Berekening!B192,IF(EXACT(Aanbod!D207, "Gvg-B"),Berekening!B192,0))))," ")</f>
        <v xml:space="preserve"> </v>
      </c>
      <c r="Z192" s="31" t="str">
        <f>IF(Aanbod!D207&gt;"",IF(EXACT(Aanbod!D207, "pB"),Aanbod!E207,IF(EXACT(Aanbod!D207, "Gvg"),Aanbod!E207,IF(EXACT(Aanbod!D207, "Gvg-A"),Aanbod!E207,IF(EXACT(Aanbod!D207, "Gvg-B"),Aanbod!E207,0))))," ")</f>
        <v xml:space="preserve"> </v>
      </c>
      <c r="AA192" s="31" t="str">
        <f>IF(Aanbod!D207&gt;"",IF($Y$203&gt;0,$X$1/$Y$203*Y192,0)," ")</f>
        <v xml:space="preserve"> </v>
      </c>
      <c r="AB192" s="29" t="str">
        <f>IF(Aanbod!D207&gt;"",IF(Z192&gt;0,AA192/Z192," ")," ")</f>
        <v xml:space="preserve"> </v>
      </c>
      <c r="AC192" s="32"/>
      <c r="AD192" s="26" t="str">
        <f>IF(Aanbod!D207&gt;"",ROW(AE192)-1," ")</f>
        <v xml:space="preserve"> </v>
      </c>
      <c r="AE192" t="str">
        <f>IF(Aanbod!D207&gt;"",Aanbod!D207," ")</f>
        <v xml:space="preserve"> </v>
      </c>
      <c r="AF192" s="9" t="str">
        <f>IF(Aanbod!D207&gt;"",Aanbod!E207," ")</f>
        <v xml:space="preserve"> </v>
      </c>
      <c r="AG192" t="str">
        <f>IF(Aanbod!D207&gt;"",Aanbod!F207," ")</f>
        <v xml:space="preserve"> </v>
      </c>
      <c r="AH192" s="33" t="str">
        <f>IF(Aanbod!D207&gt;"",Berekening!B192," ")</f>
        <v xml:space="preserve"> </v>
      </c>
      <c r="AI192" s="34" t="str">
        <f>IF(Aanbod!D207&gt;"",Berekening!H192+Berekening!N192+Berekening!T192+Berekening!AA192," ")</f>
        <v xml:space="preserve"> </v>
      </c>
      <c r="AJ192" s="35" t="str">
        <f>IF(Aanbod!D207&gt;"",IF((AI192-AF192)&gt;0,0,(AI192-AF192))," ")</f>
        <v xml:space="preserve"> </v>
      </c>
      <c r="AK192" s="35" t="str">
        <f>IF(Aanbod!D207&gt;"",IF((AI192-AF192)&gt;0,(AI192-AF192),0)," ")</f>
        <v xml:space="preserve"> </v>
      </c>
      <c r="AL192" s="35" t="str">
        <f>IF(Aanbod!D207&gt;"",IF(AK192&gt;0,Berekening!H192/AI192*AK192,0)," ")</f>
        <v xml:space="preserve"> </v>
      </c>
      <c r="AM192" s="35" t="str">
        <f>IF(Aanbod!D207&gt;"",IF(AK192&gt;0,Berekening!N192/AI192*AK192,0)," ")</f>
        <v xml:space="preserve"> </v>
      </c>
      <c r="AN192" s="35" t="str">
        <f>IF(Aanbod!D207&gt;"",IF(AK192&gt;0,Berekening!T192/AI192*AK192,0)," ")</f>
        <v xml:space="preserve"> </v>
      </c>
      <c r="AO192" s="33" t="str">
        <f>IF(Aanbod!D207&gt;"",IF(AK192&gt;0,Berekening!AA192/AI192*AK192,0)," ")</f>
        <v xml:space="preserve"> </v>
      </c>
      <c r="AX192" s="36"/>
      <c r="AY192" s="5"/>
      <c r="AZ192" s="5" t="str">
        <f>IF(Aanbod!D207&gt;"",IF(EXACT(AK192,0),IF(EXACT(Aanbod!D207, "pA"),Berekening!B192,IF(EXACT(Aanbod!D207, "Gvg-A"),Berekening!B192,IF(EXACT(Aanbod!D207, "Gvg"),Berekening!B192,0))),0)," ")</f>
        <v xml:space="preserve"> </v>
      </c>
      <c r="BA192" s="5" t="str">
        <f>IF(Aanbod!D207&gt;"",IF(EXACT(AK192,0),IF(EXACT(Aanbod!D207, "pA"),Aanbod!E207,IF(EXACT(Aanbod!D207, "Gvg-A"),Aanbod!E207,IF(EXACT(Aanbod!D207, "Gvg"),Aanbod!E207,0))),0)," ")</f>
        <v xml:space="preserve"> </v>
      </c>
      <c r="BB192" s="5" t="str">
        <f>IF(Aanbod!D207&gt;"",IF($AZ$203&gt;0,$AY$1/$AZ$203*AZ192,0)," ")</f>
        <v xml:space="preserve"> </v>
      </c>
      <c r="BC192" s="29" t="str">
        <f>IF(Aanbod!D207&gt;"",IF(BA192&gt;0,BB192/BA192," ")," ")</f>
        <v xml:space="preserve"> </v>
      </c>
      <c r="BD192" s="5"/>
      <c r="BE192" s="5"/>
      <c r="BF192" s="5" t="str">
        <f>IF(Aanbod!D207&gt;"",IF(EXACT(AK192,0),IF(EXACT(Aanbod!D207, "pB"),Berekening!B192,IF(EXACT(Aanbod!D207, "Gvg-B"),Berekening!B192,IF(EXACT(Aanbod!D207, "Gvg"),Berekening!B192,0))),0)," ")</f>
        <v xml:space="preserve"> </v>
      </c>
      <c r="BG192" s="5" t="str">
        <f>IF(Aanbod!D207&gt;"",IF(EXACT(AK192,0),IF(EXACT(Aanbod!D207, "pB"),Aanbod!E207,IF(EXACT(Aanbod!D207, "Gvg-B"),Aanbod!E207,IF(EXACT(Aanbod!D207, "Gvg"),Aanbod!E207,0))),0)," ")</f>
        <v xml:space="preserve"> </v>
      </c>
      <c r="BH192" s="9" t="str">
        <f>IF(Aanbod!D207&gt;"",IF($BF$203&gt;0,$BE$1/$BF$203*BF192,0)," ")</f>
        <v xml:space="preserve"> </v>
      </c>
      <c r="BI192" s="10" t="str">
        <f>IF(Aanbod!D207&gt;"",IF(BG192&gt;0,BH192/BG192," ")," ")</f>
        <v xml:space="preserve"> </v>
      </c>
      <c r="BJ192" s="26"/>
      <c r="BK192" s="30"/>
      <c r="BL192" s="31" t="str">
        <f>IF(Aanbod!D207&gt;"",IF(EXACT(AK192,0),IF(EXACT(Aanbod!D207, "pA"),Berekening!B192,IF(EXACT(Aanbod!D207, "Gvg"),Berekening!B192,IF(EXACT(Aanbod!D207, "Gvg-A"),Berekening!B192,IF(EXACT(Aanbod!D207, "Gvg-B"),Berekening!B192,0)))),0)," ")</f>
        <v xml:space="preserve"> </v>
      </c>
      <c r="BM192" s="31" t="str">
        <f>IF(Aanbod!D207&gt;"",IF(EXACT(AK192,0),IF(EXACT(Aanbod!D207, "pA"),Aanbod!E207,IF(EXACT(Aanbod!D207, "Gvg"),Aanbod!E207,IF(EXACT(Aanbod!D207, "Gvg-A"),Aanbod!E207,IF(EXACT(Aanbod!D207, "Gvg-B"),Aanbod!E207,0)))),0)," ")</f>
        <v xml:space="preserve"> </v>
      </c>
      <c r="BN192" s="31" t="str">
        <f>IF(Aanbod!D207&gt;"",IF($BL$203&gt;0,$BK$1/$BL$203*BL192,0)," ")</f>
        <v xml:space="preserve"> </v>
      </c>
      <c r="BO192" s="29" t="str">
        <f>IF(Aanbod!D207&gt;"",IF(BM192&gt;0,BN192/BM192," ")," ")</f>
        <v xml:space="preserve"> </v>
      </c>
      <c r="BQ192" s="26"/>
      <c r="BR192" s="30"/>
      <c r="BS192" s="31" t="str">
        <f>IF(Aanbod!D207&gt;"",IF(EXACT(AK192,0),IF(EXACT(Aanbod!D207, "pB"),Berekening!B192,IF(EXACT(Aanbod!D207, "Gvg"),Berekening!B192,IF(EXACT(Aanbod!D207, "Gvg-A"),Berekening!B192,IF(EXACT(Aanbod!D207, "Gvg-B"),Berekening!B192,0)))),0)," ")</f>
        <v xml:space="preserve"> </v>
      </c>
      <c r="BT192" s="31" t="str">
        <f>IF(Aanbod!D207&gt;"",IF(EXACT(AK192,0),IF(EXACT(Aanbod!D207, "pB"),Aanbod!E207,IF(EXACT(Aanbod!D207, "Gvg"),Aanbod!E207,IF(EXACT(Aanbod!D207, "Gvg-A"),Aanbod!E207,IF(EXACT(Aanbod!D207, "Gvg-B"),Aanbod!E207,0)))),0)," ")</f>
        <v xml:space="preserve"> </v>
      </c>
      <c r="BU192" s="31" t="str">
        <f>IF(Aanbod!D207&gt;"",IF($BS$203&gt;0,$BR$1/$BS$203*BS192,0)," ")</f>
        <v xml:space="preserve"> </v>
      </c>
      <c r="BV192" s="29" t="str">
        <f>IF(Aanbod!D207&gt;"",IF(BT192&gt;0,BU192/BT192," ")," ")</f>
        <v xml:space="preserve"> </v>
      </c>
      <c r="BX192" s="34" t="str">
        <f>IF(Aanbod!D207&gt;"",AI192-AK192+BB192+BH192+BN192+BU192," ")</f>
        <v xml:space="preserve"> </v>
      </c>
      <c r="BY192" s="35" t="str">
        <f>IF(Aanbod!D207&gt;"",IF((BX192-AF192)&gt;0,0,(BX192-AF192))," ")</f>
        <v xml:space="preserve"> </v>
      </c>
      <c r="BZ192" s="35" t="str">
        <f>IF(Aanbod!D207&gt;"",IF((BX192-AF192)&gt;0,(BX192-AF192),0)," ")</f>
        <v xml:space="preserve"> </v>
      </c>
      <c r="CA192" s="35" t="str">
        <f>IF(Aanbod!D207&gt;"",IF(BZ192&gt;0,(Berekening!H192+BB192)/BX192*BZ192,0)," ")</f>
        <v xml:space="preserve"> </v>
      </c>
      <c r="CB192" s="35" t="str">
        <f>IF(Aanbod!D207&gt;"",IF(BZ192&gt;0,(Berekening!N192+BH192)/BX192*BZ192,0)," ")</f>
        <v xml:space="preserve"> </v>
      </c>
      <c r="CC192" s="35" t="str">
        <f>IF(Aanbod!D207&gt;"",IF(BZ192&gt;0,(Berekening!T192+BN192)/BX192*BZ192,0)," ")</f>
        <v xml:space="preserve"> </v>
      </c>
      <c r="CD192" s="33" t="str">
        <f>IF(Aanbod!D207&gt;"",IF(BZ192&gt;0,Berekening!AA192/BX192*BZ192,0)," ")</f>
        <v xml:space="preserve"> </v>
      </c>
      <c r="CE192" s="35"/>
      <c r="CM192" s="36"/>
      <c r="CN192" s="5"/>
      <c r="CO192" s="5" t="str">
        <f>IF(Aanbod!D207&gt;"",IF(EXACT(BZ192,0),IF(EXACT(AK192,0),IF(EXACT(AE192, "pA"),AH192,IF(EXACT(AE192, "Gvg-A"),AH192,IF(EXACT(AE192, "Gvg"),AH192,0))),0),0)," ")</f>
        <v xml:space="preserve"> </v>
      </c>
      <c r="CP192" s="5" t="str">
        <f>IF(Aanbod!D207&gt;"",IF(EXACT(BZ192,0),IF(EXACT(AK192,0),IF(EXACT(AE192, "pA"),AF192,IF(EXACT(AE192, "Gvg-A"),AF192,IF(EXACT(AE192, "Gvg"),AF192,0))),0),0)," ")</f>
        <v xml:space="preserve"> </v>
      </c>
      <c r="CQ192" s="5" t="str">
        <f>IF(Aanbod!D207&gt;"",IF($CO$203&gt;0,$CN$1/$CO$203*CO192,0)," ")</f>
        <v xml:space="preserve"> </v>
      </c>
      <c r="CR192" s="29" t="str">
        <f>IF(Aanbod!D207&gt;"",IF(CP192&gt;0,CQ192/CP192," ")," ")</f>
        <v xml:space="preserve"> </v>
      </c>
      <c r="CS192" s="5"/>
      <c r="CT192" s="5"/>
      <c r="CU192" s="5" t="str">
        <f>IF(Aanbod!D207&gt;"",IF(EXACT(BZ192,0),IF(EXACT(AK192,0),IF(EXACT(AE192, "pB"),AH192,IF(EXACT(AE192, "Gvg-B"),AH192,IF(EXACT(AE192, "Gvg"),AH192,0))),0),0)," ")</f>
        <v xml:space="preserve"> </v>
      </c>
      <c r="CV192" s="5" t="str">
        <f>IF(Aanbod!D207&gt;"",IF(EXACT(BZ192,0),IF(EXACT(AK192,0),IF(EXACT(AE192, "pB"),AF192,IF(EXACT(AE192, "Gvg-B"),AF192,IF(EXACT(AE192, "Gvg"),AF192,0))),0),0)," ")</f>
        <v xml:space="preserve"> </v>
      </c>
      <c r="CW192" s="9" t="str">
        <f>IF(Aanbod!D207&gt;"",IF($CU$203&gt;0,$CT$1/$CU$203*CU192,0)," ")</f>
        <v xml:space="preserve"> </v>
      </c>
      <c r="CX192" s="10" t="str">
        <f>IF(Aanbod!D207&gt;"",IF(CV192&gt;0,CW192/CV192," ")," ")</f>
        <v xml:space="preserve"> </v>
      </c>
      <c r="CY192" s="26"/>
      <c r="CZ192" s="30"/>
      <c r="DA192" s="31" t="str">
        <f>IF(Aanbod!D207&gt;"",IF(EXACT(BZ192,0),IF(EXACT(AK192,0),IF(EXACT(AE192, "pA"),AH192,IF(EXACT(AE192, "Gvg"),AH192,IF(EXACT(AE192, "Gvg-A"),AH192,IF(EXACT(AE192, "Gvg-B"),AH192,0)))),0),0)," ")</f>
        <v xml:space="preserve"> </v>
      </c>
      <c r="DB192" s="31" t="str">
        <f>IF(Aanbod!D207&gt;"",IF(EXACT(BZ192,0),IF(EXACT(AK192,0),IF(EXACT(AE192, "pA"),AF192,IF(EXACT(AE192, "Gvg"),AF192,IF(EXACT(AE192, "Gvg-A"),AF192,IF(EXACT(AE192, "Gvg-B"),AF192,0)))),0),0)," ")</f>
        <v xml:space="preserve"> </v>
      </c>
      <c r="DC192" s="31" t="str">
        <f>IF(Aanbod!D207&gt;"",IF($DA$203&gt;0,$CZ$1/$DA$203*DA192,0)," ")</f>
        <v xml:space="preserve"> </v>
      </c>
      <c r="DD192" s="29" t="str">
        <f>IF(Aanbod!D207&gt;"",IF(DB192&gt;0,DC192/DB192," ")," ")</f>
        <v xml:space="preserve"> </v>
      </c>
      <c r="DF192" s="26"/>
      <c r="DG192" s="30"/>
      <c r="DH192" s="31" t="str">
        <f>IF(Aanbod!D207&gt;"",IF(EXACT(BZ192,0),IF(EXACT(AK192,0),IF(EXACT(AE192, "pB"),AH192,IF(EXACT(AE192, "Gvg"),AH192,IF(EXACT(AE192, "Gvg-A"),AH192,IF(EXACT(AE192, "Gvg-B"),AH192,0)))),0),0)," ")</f>
        <v xml:space="preserve"> </v>
      </c>
      <c r="DI192" s="31" t="str">
        <f>IF(Aanbod!D207&gt;"",IF(EXACT(BZ192,0),IF(EXACT(AK192,0),IF(EXACT(AE192, "pB"),AF192,IF(EXACT(AE192, "Gvg"),AF192,IF(EXACT(AE192, "Gvg-A"),AF192,IF(EXACT(AE192, "Gvg-B"),AF192,0)))),0),0)," ")</f>
        <v xml:space="preserve"> </v>
      </c>
      <c r="DJ192" s="31" t="str">
        <f>IF(Aanbod!D207&gt;"",IF($DH$203&gt;0,$DG$1/$DH$203*DH192,0)," ")</f>
        <v xml:space="preserve"> </v>
      </c>
      <c r="DK192" s="29" t="str">
        <f>IF(Aanbod!D207&gt;"",IF(DI192&gt;0,DJ192/DI192," ")," ")</f>
        <v xml:space="preserve"> </v>
      </c>
      <c r="DM192" s="37" t="str">
        <f>IF(Aanbod!D207&gt;"",BX192-BZ192+CQ192+CW192+DC192+DJ192," ")</f>
        <v xml:space="preserve"> </v>
      </c>
      <c r="DN192" s="35" t="str">
        <f>IF(Aanbod!D207&gt;"",IF((DM192-AF192)&gt;0,(DM192-AF192),0)," ")</f>
        <v xml:space="preserve"> </v>
      </c>
      <c r="DO192" s="35" t="str">
        <f>IF(Aanbod!D207&gt;"",IF(DN192&gt;0,(Berekening!H192+BB192+CQ192)/DM192*DN192,0)," ")</f>
        <v xml:space="preserve"> </v>
      </c>
      <c r="DP192" s="35" t="str">
        <f>IF(Aanbod!D207&gt;"",IF(DN192&gt;0,(Berekening!N192+BH192+CW192)/DM192*DN192,0)," ")</f>
        <v xml:space="preserve"> </v>
      </c>
      <c r="DQ192" s="35" t="str">
        <f>IF(Aanbod!D207&gt;"",IF(DN192&gt;0,(Berekening!T192+BN192+DC192)/DM192*DN192,0)," ")</f>
        <v xml:space="preserve"> </v>
      </c>
      <c r="DR192" s="33" t="str">
        <f>IF(Aanbod!D207&gt;"",IF(DN192&gt;0,(Berekening!AA192+BU192+DJ192)/DM192*DN192,0)," ")</f>
        <v xml:space="preserve"> </v>
      </c>
      <c r="DS192" s="35"/>
      <c r="DT192" s="38" t="str">
        <f>IF(Aanbod!D207&gt;"",ROUND((DM192-DN192),2)," ")</f>
        <v xml:space="preserve"> </v>
      </c>
      <c r="DU192" s="38" t="str">
        <f>IF(Aanbod!D207&gt;"",IF(DT192=C192,0.01,DT192),"")</f>
        <v/>
      </c>
      <c r="DV192" s="39" t="str">
        <f>IF(Aanbod!D207&gt;"",RANK(DU192,$DU$2:$DU$201) + COUNTIF($DU$2:DU192,DU192) -1," ")</f>
        <v xml:space="preserve"> </v>
      </c>
      <c r="DW192" s="35" t="str">
        <f>IF(Aanbod!D207&gt;"",IF($DV$203&lt;0,IF(DV192&lt;=ABS($DV$203),0.01,0),IF(DV192&lt;=ABS($DV$203),-0.01,0))," ")</f>
        <v xml:space="preserve"> </v>
      </c>
      <c r="DX192" s="35"/>
      <c r="DY192" s="28" t="str">
        <f>IF(Aanbod!D207&gt;"",DT192+DW192," ")</f>
        <v xml:space="preserve"> </v>
      </c>
    </row>
    <row r="193" spans="1:129" x14ac:dyDescent="0.25">
      <c r="A193" s="26" t="str">
        <f>Aanbod!A208</f>
        <v/>
      </c>
      <c r="B193" s="27" t="str">
        <f>IF(Aanbod!D208&gt;"",IF(EXACT(Aanbod!F208, "Preferent"),Aanbod!E208*2,IF(EXACT(Aanbod!F208, "Concurrent"),Aanbod!E208,0))," ")</f>
        <v xml:space="preserve"> </v>
      </c>
      <c r="C193" s="28" t="str">
        <f>IF(Aanbod!E208&gt;0,Aanbod!E208," ")</f>
        <v xml:space="preserve"> </v>
      </c>
      <c r="D193" s="5"/>
      <c r="E193" s="5"/>
      <c r="F193" s="5" t="str">
        <f>IF(Aanbod!D208&gt;"",IF(EXACT(Aanbod!D208, "pA"),Berekening!B193,IF(EXACT(Aanbod!D208, "Gvg-A"),Berekening!B193,IF(EXACT(Aanbod!D208, "Gvg"),Berekening!B193,0)))," ")</f>
        <v xml:space="preserve"> </v>
      </c>
      <c r="G193" s="5" t="str">
        <f>IF(Aanbod!D208&gt;"",IF(EXACT(Aanbod!D208, "pA"),Aanbod!E208,IF(EXACT(Aanbod!D208, "Gvg-A"),Aanbod!E208,IF(EXACT(Aanbod!D208, "Gvg"),Aanbod!E208,0)))," ")</f>
        <v xml:space="preserve"> </v>
      </c>
      <c r="H193" s="5" t="str">
        <f>IF(Aanbod!D208&gt;"",IF($F$203&gt;0,$E$1/$F$203*F193,0)," ")</f>
        <v xml:space="preserve"> </v>
      </c>
      <c r="I193" s="29" t="str">
        <f>IF(Aanbod!D208&gt;"",IF(G193&gt;0,H193/G193," ")," ")</f>
        <v xml:space="preserve"> </v>
      </c>
      <c r="J193" s="5"/>
      <c r="K193" s="5"/>
      <c r="L193" s="5" t="str">
        <f>IF(Aanbod!D208&gt;"",IF(EXACT(Aanbod!D208, "pB"),Berekening!B193,IF(EXACT(Aanbod!D208, "Gvg-B"),Berekening!B193,IF(EXACT(Aanbod!D208, "Gvg"),Berekening!B193,0)))," ")</f>
        <v xml:space="preserve"> </v>
      </c>
      <c r="M193" s="5" t="str">
        <f>IF(Aanbod!D208&gt;"",IF(EXACT(Aanbod!D208, "pB"),Aanbod!E208,IF(EXACT(Aanbod!D208, "Gvg-B"),Aanbod!E208,IF(EXACT(Aanbod!D208, "Gvg"),Aanbod!E208,0)))," ")</f>
        <v xml:space="preserve"> </v>
      </c>
      <c r="N193" s="9" t="str">
        <f>IF(Aanbod!D208&gt;"",IF($L$203&gt;0,$K$1/$L$203*L193,0)," ")</f>
        <v xml:space="preserve"> </v>
      </c>
      <c r="O193" s="10" t="str">
        <f>IF(Aanbod!D208&gt;"",IF(M193&gt;0,N193/M193," ")," ")</f>
        <v xml:space="preserve"> </v>
      </c>
      <c r="P193" s="26"/>
      <c r="Q193" s="30"/>
      <c r="R193" s="31" t="str">
        <f>IF(Aanbod!D208&gt;"",IF(EXACT(Aanbod!D208, "pA"),Berekening!B193,IF(EXACT(Aanbod!D208, "Gvg"),Berekening!B193,IF(EXACT(Aanbod!D208, "Gvg-A"),Berekening!B193,IF(EXACT(Aanbod!D208, "Gvg-B"),Berekening!B193,0))))," ")</f>
        <v xml:space="preserve"> </v>
      </c>
      <c r="S193" s="31" t="str">
        <f>IF(Aanbod!D208&gt;"",IF(EXACT(Aanbod!D208, "pA"),Aanbod!E208,IF(EXACT(Aanbod!D208, "Gvg"),Aanbod!E208,IF(EXACT(Aanbod!D208, "Gvg-A"),Aanbod!E208,IF(EXACT(Aanbod!D208, "Gvg-B"),Aanbod!E208,0))))," ")</f>
        <v xml:space="preserve"> </v>
      </c>
      <c r="T193" s="31" t="str">
        <f>IF(Aanbod!D208&gt;"",IF($R$203&gt;0,$Q$1/$R$203*R193,0)," ")</f>
        <v xml:space="preserve"> </v>
      </c>
      <c r="U193" s="29" t="str">
        <f>IF(Aanbod!D208&gt;"",IF(S193&gt;0,T193/S193," ")," ")</f>
        <v xml:space="preserve"> </v>
      </c>
      <c r="W193" s="26"/>
      <c r="X193" s="30"/>
      <c r="Y193" s="31" t="str">
        <f>IF(Aanbod!D208&gt;"",IF(EXACT(Aanbod!D208, "pB"),Berekening!B193,IF(EXACT(Aanbod!D208, "Gvg"),Berekening!B193,IF(EXACT(Aanbod!D208, "Gvg-A"),Berekening!B193,IF(EXACT(Aanbod!D208, "Gvg-B"),Berekening!B193,0))))," ")</f>
        <v xml:space="preserve"> </v>
      </c>
      <c r="Z193" s="31" t="str">
        <f>IF(Aanbod!D208&gt;"",IF(EXACT(Aanbod!D208, "pB"),Aanbod!E208,IF(EXACT(Aanbod!D208, "Gvg"),Aanbod!E208,IF(EXACT(Aanbod!D208, "Gvg-A"),Aanbod!E208,IF(EXACT(Aanbod!D208, "Gvg-B"),Aanbod!E208,0))))," ")</f>
        <v xml:space="preserve"> </v>
      </c>
      <c r="AA193" s="31" t="str">
        <f>IF(Aanbod!D208&gt;"",IF($Y$203&gt;0,$X$1/$Y$203*Y193,0)," ")</f>
        <v xml:space="preserve"> </v>
      </c>
      <c r="AB193" s="29" t="str">
        <f>IF(Aanbod!D208&gt;"",IF(Z193&gt;0,AA193/Z193," ")," ")</f>
        <v xml:space="preserve"> </v>
      </c>
      <c r="AC193" s="32"/>
      <c r="AD193" s="26" t="str">
        <f>IF(Aanbod!D208&gt;"",ROW(AE193)-1," ")</f>
        <v xml:space="preserve"> </v>
      </c>
      <c r="AE193" t="str">
        <f>IF(Aanbod!D208&gt;"",Aanbod!D208," ")</f>
        <v xml:space="preserve"> </v>
      </c>
      <c r="AF193" s="9" t="str">
        <f>IF(Aanbod!D208&gt;"",Aanbod!E208," ")</f>
        <v xml:space="preserve"> </v>
      </c>
      <c r="AG193" t="str">
        <f>IF(Aanbod!D208&gt;"",Aanbod!F208," ")</f>
        <v xml:space="preserve"> </v>
      </c>
      <c r="AH193" s="33" t="str">
        <f>IF(Aanbod!D208&gt;"",Berekening!B193," ")</f>
        <v xml:space="preserve"> </v>
      </c>
      <c r="AI193" s="34" t="str">
        <f>IF(Aanbod!D208&gt;"",Berekening!H193+Berekening!N193+Berekening!T193+Berekening!AA193," ")</f>
        <v xml:space="preserve"> </v>
      </c>
      <c r="AJ193" s="35" t="str">
        <f>IF(Aanbod!D208&gt;"",IF((AI193-AF193)&gt;0,0,(AI193-AF193))," ")</f>
        <v xml:space="preserve"> </v>
      </c>
      <c r="AK193" s="35" t="str">
        <f>IF(Aanbod!D208&gt;"",IF((AI193-AF193)&gt;0,(AI193-AF193),0)," ")</f>
        <v xml:space="preserve"> </v>
      </c>
      <c r="AL193" s="35" t="str">
        <f>IF(Aanbod!D208&gt;"",IF(AK193&gt;0,Berekening!H193/AI193*AK193,0)," ")</f>
        <v xml:space="preserve"> </v>
      </c>
      <c r="AM193" s="35" t="str">
        <f>IF(Aanbod!D208&gt;"",IF(AK193&gt;0,Berekening!N193/AI193*AK193,0)," ")</f>
        <v xml:space="preserve"> </v>
      </c>
      <c r="AN193" s="35" t="str">
        <f>IF(Aanbod!D208&gt;"",IF(AK193&gt;0,Berekening!T193/AI193*AK193,0)," ")</f>
        <v xml:space="preserve"> </v>
      </c>
      <c r="AO193" s="33" t="str">
        <f>IF(Aanbod!D208&gt;"",IF(AK193&gt;0,Berekening!AA193/AI193*AK193,0)," ")</f>
        <v xml:space="preserve"> </v>
      </c>
      <c r="AX193" s="36"/>
      <c r="AY193" s="5"/>
      <c r="AZ193" s="5" t="str">
        <f>IF(Aanbod!D208&gt;"",IF(EXACT(AK193,0),IF(EXACT(Aanbod!D208, "pA"),Berekening!B193,IF(EXACT(Aanbod!D208, "Gvg-A"),Berekening!B193,IF(EXACT(Aanbod!D208, "Gvg"),Berekening!B193,0))),0)," ")</f>
        <v xml:space="preserve"> </v>
      </c>
      <c r="BA193" s="5" t="str">
        <f>IF(Aanbod!D208&gt;"",IF(EXACT(AK193,0),IF(EXACT(Aanbod!D208, "pA"),Aanbod!E208,IF(EXACT(Aanbod!D208, "Gvg-A"),Aanbod!E208,IF(EXACT(Aanbod!D208, "Gvg"),Aanbod!E208,0))),0)," ")</f>
        <v xml:space="preserve"> </v>
      </c>
      <c r="BB193" s="5" t="str">
        <f>IF(Aanbod!D208&gt;"",IF($AZ$203&gt;0,$AY$1/$AZ$203*AZ193,0)," ")</f>
        <v xml:space="preserve"> </v>
      </c>
      <c r="BC193" s="29" t="str">
        <f>IF(Aanbod!D208&gt;"",IF(BA193&gt;0,BB193/BA193," ")," ")</f>
        <v xml:space="preserve"> </v>
      </c>
      <c r="BD193" s="5"/>
      <c r="BE193" s="5"/>
      <c r="BF193" s="5" t="str">
        <f>IF(Aanbod!D208&gt;"",IF(EXACT(AK193,0),IF(EXACT(Aanbod!D208, "pB"),Berekening!B193,IF(EXACT(Aanbod!D208, "Gvg-B"),Berekening!B193,IF(EXACT(Aanbod!D208, "Gvg"),Berekening!B193,0))),0)," ")</f>
        <v xml:space="preserve"> </v>
      </c>
      <c r="BG193" s="5" t="str">
        <f>IF(Aanbod!D208&gt;"",IF(EXACT(AK193,0),IF(EXACT(Aanbod!D208, "pB"),Aanbod!E208,IF(EXACT(Aanbod!D208, "Gvg-B"),Aanbod!E208,IF(EXACT(Aanbod!D208, "Gvg"),Aanbod!E208,0))),0)," ")</f>
        <v xml:space="preserve"> </v>
      </c>
      <c r="BH193" s="9" t="str">
        <f>IF(Aanbod!D208&gt;"",IF($BF$203&gt;0,$BE$1/$BF$203*BF193,0)," ")</f>
        <v xml:space="preserve"> </v>
      </c>
      <c r="BI193" s="10" t="str">
        <f>IF(Aanbod!D208&gt;"",IF(BG193&gt;0,BH193/BG193," ")," ")</f>
        <v xml:space="preserve"> </v>
      </c>
      <c r="BJ193" s="26"/>
      <c r="BK193" s="30"/>
      <c r="BL193" s="31" t="str">
        <f>IF(Aanbod!D208&gt;"",IF(EXACT(AK193,0),IF(EXACT(Aanbod!D208, "pA"),Berekening!B193,IF(EXACT(Aanbod!D208, "Gvg"),Berekening!B193,IF(EXACT(Aanbod!D208, "Gvg-A"),Berekening!B193,IF(EXACT(Aanbod!D208, "Gvg-B"),Berekening!B193,0)))),0)," ")</f>
        <v xml:space="preserve"> </v>
      </c>
      <c r="BM193" s="31" t="str">
        <f>IF(Aanbod!D208&gt;"",IF(EXACT(AK193,0),IF(EXACT(Aanbod!D208, "pA"),Aanbod!E208,IF(EXACT(Aanbod!D208, "Gvg"),Aanbod!E208,IF(EXACT(Aanbod!D208, "Gvg-A"),Aanbod!E208,IF(EXACT(Aanbod!D208, "Gvg-B"),Aanbod!E208,0)))),0)," ")</f>
        <v xml:space="preserve"> </v>
      </c>
      <c r="BN193" s="31" t="str">
        <f>IF(Aanbod!D208&gt;"",IF($BL$203&gt;0,$BK$1/$BL$203*BL193,0)," ")</f>
        <v xml:space="preserve"> </v>
      </c>
      <c r="BO193" s="29" t="str">
        <f>IF(Aanbod!D208&gt;"",IF(BM193&gt;0,BN193/BM193," ")," ")</f>
        <v xml:space="preserve"> </v>
      </c>
      <c r="BQ193" s="26"/>
      <c r="BR193" s="30"/>
      <c r="BS193" s="31" t="str">
        <f>IF(Aanbod!D208&gt;"",IF(EXACT(AK193,0),IF(EXACT(Aanbod!D208, "pB"),Berekening!B193,IF(EXACT(Aanbod!D208, "Gvg"),Berekening!B193,IF(EXACT(Aanbod!D208, "Gvg-A"),Berekening!B193,IF(EXACT(Aanbod!D208, "Gvg-B"),Berekening!B193,0)))),0)," ")</f>
        <v xml:space="preserve"> </v>
      </c>
      <c r="BT193" s="31" t="str">
        <f>IF(Aanbod!D208&gt;"",IF(EXACT(AK193,0),IF(EXACT(Aanbod!D208, "pB"),Aanbod!E208,IF(EXACT(Aanbod!D208, "Gvg"),Aanbod!E208,IF(EXACT(Aanbod!D208, "Gvg-A"),Aanbod!E208,IF(EXACT(Aanbod!D208, "Gvg-B"),Aanbod!E208,0)))),0)," ")</f>
        <v xml:space="preserve"> </v>
      </c>
      <c r="BU193" s="31" t="str">
        <f>IF(Aanbod!D208&gt;"",IF($BS$203&gt;0,$BR$1/$BS$203*BS193,0)," ")</f>
        <v xml:space="preserve"> </v>
      </c>
      <c r="BV193" s="29" t="str">
        <f>IF(Aanbod!D208&gt;"",IF(BT193&gt;0,BU193/BT193," ")," ")</f>
        <v xml:space="preserve"> </v>
      </c>
      <c r="BX193" s="34" t="str">
        <f>IF(Aanbod!D208&gt;"",AI193-AK193+BB193+BH193+BN193+BU193," ")</f>
        <v xml:space="preserve"> </v>
      </c>
      <c r="BY193" s="35" t="str">
        <f>IF(Aanbod!D208&gt;"",IF((BX193-AF193)&gt;0,0,(BX193-AF193))," ")</f>
        <v xml:space="preserve"> </v>
      </c>
      <c r="BZ193" s="35" t="str">
        <f>IF(Aanbod!D208&gt;"",IF((BX193-AF193)&gt;0,(BX193-AF193),0)," ")</f>
        <v xml:space="preserve"> </v>
      </c>
      <c r="CA193" s="35" t="str">
        <f>IF(Aanbod!D208&gt;"",IF(BZ193&gt;0,(Berekening!H193+BB193)/BX193*BZ193,0)," ")</f>
        <v xml:space="preserve"> </v>
      </c>
      <c r="CB193" s="35" t="str">
        <f>IF(Aanbod!D208&gt;"",IF(BZ193&gt;0,(Berekening!N193+BH193)/BX193*BZ193,0)," ")</f>
        <v xml:space="preserve"> </v>
      </c>
      <c r="CC193" s="35" t="str">
        <f>IF(Aanbod!D208&gt;"",IF(BZ193&gt;0,(Berekening!T193+BN193)/BX193*BZ193,0)," ")</f>
        <v xml:space="preserve"> </v>
      </c>
      <c r="CD193" s="33" t="str">
        <f>IF(Aanbod!D208&gt;"",IF(BZ193&gt;0,Berekening!AA193/BX193*BZ193,0)," ")</f>
        <v xml:space="preserve"> </v>
      </c>
      <c r="CE193" s="35"/>
      <c r="CM193" s="36"/>
      <c r="CN193" s="5"/>
      <c r="CO193" s="5" t="str">
        <f>IF(Aanbod!D208&gt;"",IF(EXACT(BZ193,0),IF(EXACT(AK193,0),IF(EXACT(AE193, "pA"),AH193,IF(EXACT(AE193, "Gvg-A"),AH193,IF(EXACT(AE193, "Gvg"),AH193,0))),0),0)," ")</f>
        <v xml:space="preserve"> </v>
      </c>
      <c r="CP193" s="5" t="str">
        <f>IF(Aanbod!D208&gt;"",IF(EXACT(BZ193,0),IF(EXACT(AK193,0),IF(EXACT(AE193, "pA"),AF193,IF(EXACT(AE193, "Gvg-A"),AF193,IF(EXACT(AE193, "Gvg"),AF193,0))),0),0)," ")</f>
        <v xml:space="preserve"> </v>
      </c>
      <c r="CQ193" s="5" t="str">
        <f>IF(Aanbod!D208&gt;"",IF($CO$203&gt;0,$CN$1/$CO$203*CO193,0)," ")</f>
        <v xml:space="preserve"> </v>
      </c>
      <c r="CR193" s="29" t="str">
        <f>IF(Aanbod!D208&gt;"",IF(CP193&gt;0,CQ193/CP193," ")," ")</f>
        <v xml:space="preserve"> </v>
      </c>
      <c r="CS193" s="5"/>
      <c r="CT193" s="5"/>
      <c r="CU193" s="5" t="str">
        <f>IF(Aanbod!D208&gt;"",IF(EXACT(BZ193,0),IF(EXACT(AK193,0),IF(EXACT(AE193, "pB"),AH193,IF(EXACT(AE193, "Gvg-B"),AH193,IF(EXACT(AE193, "Gvg"),AH193,0))),0),0)," ")</f>
        <v xml:space="preserve"> </v>
      </c>
      <c r="CV193" s="5" t="str">
        <f>IF(Aanbod!D208&gt;"",IF(EXACT(BZ193,0),IF(EXACT(AK193,0),IF(EXACT(AE193, "pB"),AF193,IF(EXACT(AE193, "Gvg-B"),AF193,IF(EXACT(AE193, "Gvg"),AF193,0))),0),0)," ")</f>
        <v xml:space="preserve"> </v>
      </c>
      <c r="CW193" s="9" t="str">
        <f>IF(Aanbod!D208&gt;"",IF($CU$203&gt;0,$CT$1/$CU$203*CU193,0)," ")</f>
        <v xml:space="preserve"> </v>
      </c>
      <c r="CX193" s="10" t="str">
        <f>IF(Aanbod!D208&gt;"",IF(CV193&gt;0,CW193/CV193," ")," ")</f>
        <v xml:space="preserve"> </v>
      </c>
      <c r="CY193" s="26"/>
      <c r="CZ193" s="30"/>
      <c r="DA193" s="31" t="str">
        <f>IF(Aanbod!D208&gt;"",IF(EXACT(BZ193,0),IF(EXACT(AK193,0),IF(EXACT(AE193, "pA"),AH193,IF(EXACT(AE193, "Gvg"),AH193,IF(EXACT(AE193, "Gvg-A"),AH193,IF(EXACT(AE193, "Gvg-B"),AH193,0)))),0),0)," ")</f>
        <v xml:space="preserve"> </v>
      </c>
      <c r="DB193" s="31" t="str">
        <f>IF(Aanbod!D208&gt;"",IF(EXACT(BZ193,0),IF(EXACT(AK193,0),IF(EXACT(AE193, "pA"),AF193,IF(EXACT(AE193, "Gvg"),AF193,IF(EXACT(AE193, "Gvg-A"),AF193,IF(EXACT(AE193, "Gvg-B"),AF193,0)))),0),0)," ")</f>
        <v xml:space="preserve"> </v>
      </c>
      <c r="DC193" s="31" t="str">
        <f>IF(Aanbod!D208&gt;"",IF($DA$203&gt;0,$CZ$1/$DA$203*DA193,0)," ")</f>
        <v xml:space="preserve"> </v>
      </c>
      <c r="DD193" s="29" t="str">
        <f>IF(Aanbod!D208&gt;"",IF(DB193&gt;0,DC193/DB193," ")," ")</f>
        <v xml:space="preserve"> </v>
      </c>
      <c r="DF193" s="26"/>
      <c r="DG193" s="30"/>
      <c r="DH193" s="31" t="str">
        <f>IF(Aanbod!D208&gt;"",IF(EXACT(BZ193,0),IF(EXACT(AK193,0),IF(EXACT(AE193, "pB"),AH193,IF(EXACT(AE193, "Gvg"),AH193,IF(EXACT(AE193, "Gvg-A"),AH193,IF(EXACT(AE193, "Gvg-B"),AH193,0)))),0),0)," ")</f>
        <v xml:space="preserve"> </v>
      </c>
      <c r="DI193" s="31" t="str">
        <f>IF(Aanbod!D208&gt;"",IF(EXACT(BZ193,0),IF(EXACT(AK193,0),IF(EXACT(AE193, "pB"),AF193,IF(EXACT(AE193, "Gvg"),AF193,IF(EXACT(AE193, "Gvg-A"),AF193,IF(EXACT(AE193, "Gvg-B"),AF193,0)))),0),0)," ")</f>
        <v xml:space="preserve"> </v>
      </c>
      <c r="DJ193" s="31" t="str">
        <f>IF(Aanbod!D208&gt;"",IF($DH$203&gt;0,$DG$1/$DH$203*DH193,0)," ")</f>
        <v xml:space="preserve"> </v>
      </c>
      <c r="DK193" s="29" t="str">
        <f>IF(Aanbod!D208&gt;"",IF(DI193&gt;0,DJ193/DI193," ")," ")</f>
        <v xml:space="preserve"> </v>
      </c>
      <c r="DM193" s="37" t="str">
        <f>IF(Aanbod!D208&gt;"",BX193-BZ193+CQ193+CW193+DC193+DJ193," ")</f>
        <v xml:space="preserve"> </v>
      </c>
      <c r="DN193" s="35" t="str">
        <f>IF(Aanbod!D208&gt;"",IF((DM193-AF193)&gt;0,(DM193-AF193),0)," ")</f>
        <v xml:space="preserve"> </v>
      </c>
      <c r="DO193" s="35" t="str">
        <f>IF(Aanbod!D208&gt;"",IF(DN193&gt;0,(Berekening!H193+BB193+CQ193)/DM193*DN193,0)," ")</f>
        <v xml:space="preserve"> </v>
      </c>
      <c r="DP193" s="35" t="str">
        <f>IF(Aanbod!D208&gt;"",IF(DN193&gt;0,(Berekening!N193+BH193+CW193)/DM193*DN193,0)," ")</f>
        <v xml:space="preserve"> </v>
      </c>
      <c r="DQ193" s="35" t="str">
        <f>IF(Aanbod!D208&gt;"",IF(DN193&gt;0,(Berekening!T193+BN193+DC193)/DM193*DN193,0)," ")</f>
        <v xml:space="preserve"> </v>
      </c>
      <c r="DR193" s="33" t="str">
        <f>IF(Aanbod!D208&gt;"",IF(DN193&gt;0,(Berekening!AA193+BU193+DJ193)/DM193*DN193,0)," ")</f>
        <v xml:space="preserve"> </v>
      </c>
      <c r="DS193" s="35"/>
      <c r="DT193" s="38" t="str">
        <f>IF(Aanbod!D208&gt;"",ROUND((DM193-DN193),2)," ")</f>
        <v xml:space="preserve"> </v>
      </c>
      <c r="DU193" s="38" t="str">
        <f>IF(Aanbod!D208&gt;"",IF(DT193=C193,0.01,DT193),"")</f>
        <v/>
      </c>
      <c r="DV193" s="39" t="str">
        <f>IF(Aanbod!D208&gt;"",RANK(DU193,$DU$2:$DU$201) + COUNTIF($DU$2:DU193,DU193) -1," ")</f>
        <v xml:space="preserve"> </v>
      </c>
      <c r="DW193" s="35" t="str">
        <f>IF(Aanbod!D208&gt;"",IF($DV$203&lt;0,IF(DV193&lt;=ABS($DV$203),0.01,0),IF(DV193&lt;=ABS($DV$203),-0.01,0))," ")</f>
        <v xml:space="preserve"> </v>
      </c>
      <c r="DX193" s="35"/>
      <c r="DY193" s="28" t="str">
        <f>IF(Aanbod!D208&gt;"",DT193+DW193," ")</f>
        <v xml:space="preserve"> </v>
      </c>
    </row>
    <row r="194" spans="1:129" x14ac:dyDescent="0.25">
      <c r="A194" s="26" t="str">
        <f>Aanbod!A209</f>
        <v/>
      </c>
      <c r="B194" s="27" t="str">
        <f>IF(Aanbod!D209&gt;"",IF(EXACT(Aanbod!F209, "Preferent"),Aanbod!E209*2,IF(EXACT(Aanbod!F209, "Concurrent"),Aanbod!E209,0))," ")</f>
        <v xml:space="preserve"> </v>
      </c>
      <c r="C194" s="28" t="str">
        <f>IF(Aanbod!E209&gt;0,Aanbod!E209," ")</f>
        <v xml:space="preserve"> </v>
      </c>
      <c r="D194" s="5"/>
      <c r="E194" s="5"/>
      <c r="F194" s="5" t="str">
        <f>IF(Aanbod!D209&gt;"",IF(EXACT(Aanbod!D209, "pA"),Berekening!B194,IF(EXACT(Aanbod!D209, "Gvg-A"),Berekening!B194,IF(EXACT(Aanbod!D209, "Gvg"),Berekening!B194,0)))," ")</f>
        <v xml:space="preserve"> </v>
      </c>
      <c r="G194" s="5" t="str">
        <f>IF(Aanbod!D209&gt;"",IF(EXACT(Aanbod!D209, "pA"),Aanbod!E209,IF(EXACT(Aanbod!D209, "Gvg-A"),Aanbod!E209,IF(EXACT(Aanbod!D209, "Gvg"),Aanbod!E209,0)))," ")</f>
        <v xml:space="preserve"> </v>
      </c>
      <c r="H194" s="5" t="str">
        <f>IF(Aanbod!D209&gt;"",IF($F$203&gt;0,$E$1/$F$203*F194,0)," ")</f>
        <v xml:space="preserve"> </v>
      </c>
      <c r="I194" s="29" t="str">
        <f>IF(Aanbod!D209&gt;"",IF(G194&gt;0,H194/G194," ")," ")</f>
        <v xml:space="preserve"> </v>
      </c>
      <c r="J194" s="5"/>
      <c r="K194" s="5"/>
      <c r="L194" s="5" t="str">
        <f>IF(Aanbod!D209&gt;"",IF(EXACT(Aanbod!D209, "pB"),Berekening!B194,IF(EXACT(Aanbod!D209, "Gvg-B"),Berekening!B194,IF(EXACT(Aanbod!D209, "Gvg"),Berekening!B194,0)))," ")</f>
        <v xml:space="preserve"> </v>
      </c>
      <c r="M194" s="5" t="str">
        <f>IF(Aanbod!D209&gt;"",IF(EXACT(Aanbod!D209, "pB"),Aanbod!E209,IF(EXACT(Aanbod!D209, "Gvg-B"),Aanbod!E209,IF(EXACT(Aanbod!D209, "Gvg"),Aanbod!E209,0)))," ")</f>
        <v xml:space="preserve"> </v>
      </c>
      <c r="N194" s="9" t="str">
        <f>IF(Aanbod!D209&gt;"",IF($L$203&gt;0,$K$1/$L$203*L194,0)," ")</f>
        <v xml:space="preserve"> </v>
      </c>
      <c r="O194" s="10" t="str">
        <f>IF(Aanbod!D209&gt;"",IF(M194&gt;0,N194/M194," ")," ")</f>
        <v xml:space="preserve"> </v>
      </c>
      <c r="P194" s="26"/>
      <c r="Q194" s="30"/>
      <c r="R194" s="31" t="str">
        <f>IF(Aanbod!D209&gt;"",IF(EXACT(Aanbod!D209, "pA"),Berekening!B194,IF(EXACT(Aanbod!D209, "Gvg"),Berekening!B194,IF(EXACT(Aanbod!D209, "Gvg-A"),Berekening!B194,IF(EXACT(Aanbod!D209, "Gvg-B"),Berekening!B194,0))))," ")</f>
        <v xml:space="preserve"> </v>
      </c>
      <c r="S194" s="31" t="str">
        <f>IF(Aanbod!D209&gt;"",IF(EXACT(Aanbod!D209, "pA"),Aanbod!E209,IF(EXACT(Aanbod!D209, "Gvg"),Aanbod!E209,IF(EXACT(Aanbod!D209, "Gvg-A"),Aanbod!E209,IF(EXACT(Aanbod!D209, "Gvg-B"),Aanbod!E209,0))))," ")</f>
        <v xml:space="preserve"> </v>
      </c>
      <c r="T194" s="31" t="str">
        <f>IF(Aanbod!D209&gt;"",IF($R$203&gt;0,$Q$1/$R$203*R194,0)," ")</f>
        <v xml:space="preserve"> </v>
      </c>
      <c r="U194" s="29" t="str">
        <f>IF(Aanbod!D209&gt;"",IF(S194&gt;0,T194/S194," ")," ")</f>
        <v xml:space="preserve"> </v>
      </c>
      <c r="W194" s="26"/>
      <c r="X194" s="30"/>
      <c r="Y194" s="31" t="str">
        <f>IF(Aanbod!D209&gt;"",IF(EXACT(Aanbod!D209, "pB"),Berekening!B194,IF(EXACT(Aanbod!D209, "Gvg"),Berekening!B194,IF(EXACT(Aanbod!D209, "Gvg-A"),Berekening!B194,IF(EXACT(Aanbod!D209, "Gvg-B"),Berekening!B194,0))))," ")</f>
        <v xml:space="preserve"> </v>
      </c>
      <c r="Z194" s="31" t="str">
        <f>IF(Aanbod!D209&gt;"",IF(EXACT(Aanbod!D209, "pB"),Aanbod!E209,IF(EXACT(Aanbod!D209, "Gvg"),Aanbod!E209,IF(EXACT(Aanbod!D209, "Gvg-A"),Aanbod!E209,IF(EXACT(Aanbod!D209, "Gvg-B"),Aanbod!E209,0))))," ")</f>
        <v xml:space="preserve"> </v>
      </c>
      <c r="AA194" s="31" t="str">
        <f>IF(Aanbod!D209&gt;"",IF($Y$203&gt;0,$X$1/$Y$203*Y194,0)," ")</f>
        <v xml:space="preserve"> </v>
      </c>
      <c r="AB194" s="29" t="str">
        <f>IF(Aanbod!D209&gt;"",IF(Z194&gt;0,AA194/Z194," ")," ")</f>
        <v xml:space="preserve"> </v>
      </c>
      <c r="AC194" s="32"/>
      <c r="AD194" s="26" t="str">
        <f>IF(Aanbod!D209&gt;"",ROW(AE194)-1," ")</f>
        <v xml:space="preserve"> </v>
      </c>
      <c r="AE194" t="str">
        <f>IF(Aanbod!D209&gt;"",Aanbod!D209," ")</f>
        <v xml:space="preserve"> </v>
      </c>
      <c r="AF194" s="9" t="str">
        <f>IF(Aanbod!D209&gt;"",Aanbod!E209," ")</f>
        <v xml:space="preserve"> </v>
      </c>
      <c r="AG194" t="str">
        <f>IF(Aanbod!D209&gt;"",Aanbod!F209," ")</f>
        <v xml:space="preserve"> </v>
      </c>
      <c r="AH194" s="33" t="str">
        <f>IF(Aanbod!D209&gt;"",Berekening!B194," ")</f>
        <v xml:space="preserve"> </v>
      </c>
      <c r="AI194" s="34" t="str">
        <f>IF(Aanbod!D209&gt;"",Berekening!H194+Berekening!N194+Berekening!T194+Berekening!AA194," ")</f>
        <v xml:space="preserve"> </v>
      </c>
      <c r="AJ194" s="35" t="str">
        <f>IF(Aanbod!D209&gt;"",IF((AI194-AF194)&gt;0,0,(AI194-AF194))," ")</f>
        <v xml:space="preserve"> </v>
      </c>
      <c r="AK194" s="35" t="str">
        <f>IF(Aanbod!D209&gt;"",IF((AI194-AF194)&gt;0,(AI194-AF194),0)," ")</f>
        <v xml:space="preserve"> </v>
      </c>
      <c r="AL194" s="35" t="str">
        <f>IF(Aanbod!D209&gt;"",IF(AK194&gt;0,Berekening!H194/AI194*AK194,0)," ")</f>
        <v xml:space="preserve"> </v>
      </c>
      <c r="AM194" s="35" t="str">
        <f>IF(Aanbod!D209&gt;"",IF(AK194&gt;0,Berekening!N194/AI194*AK194,0)," ")</f>
        <v xml:space="preserve"> </v>
      </c>
      <c r="AN194" s="35" t="str">
        <f>IF(Aanbod!D209&gt;"",IF(AK194&gt;0,Berekening!T194/AI194*AK194,0)," ")</f>
        <v xml:space="preserve"> </v>
      </c>
      <c r="AO194" s="33" t="str">
        <f>IF(Aanbod!D209&gt;"",IF(AK194&gt;0,Berekening!AA194/AI194*AK194,0)," ")</f>
        <v xml:space="preserve"> </v>
      </c>
      <c r="AX194" s="36"/>
      <c r="AY194" s="5"/>
      <c r="AZ194" s="5" t="str">
        <f>IF(Aanbod!D209&gt;"",IF(EXACT(AK194,0),IF(EXACT(Aanbod!D209, "pA"),Berekening!B194,IF(EXACT(Aanbod!D209, "Gvg-A"),Berekening!B194,IF(EXACT(Aanbod!D209, "Gvg"),Berekening!B194,0))),0)," ")</f>
        <v xml:space="preserve"> </v>
      </c>
      <c r="BA194" s="5" t="str">
        <f>IF(Aanbod!D209&gt;"",IF(EXACT(AK194,0),IF(EXACT(Aanbod!D209, "pA"),Aanbod!E209,IF(EXACT(Aanbod!D209, "Gvg-A"),Aanbod!E209,IF(EXACT(Aanbod!D209, "Gvg"),Aanbod!E209,0))),0)," ")</f>
        <v xml:space="preserve"> </v>
      </c>
      <c r="BB194" s="5" t="str">
        <f>IF(Aanbod!D209&gt;"",IF($AZ$203&gt;0,$AY$1/$AZ$203*AZ194,0)," ")</f>
        <v xml:space="preserve"> </v>
      </c>
      <c r="BC194" s="29" t="str">
        <f>IF(Aanbod!D209&gt;"",IF(BA194&gt;0,BB194/BA194," ")," ")</f>
        <v xml:space="preserve"> </v>
      </c>
      <c r="BD194" s="5"/>
      <c r="BE194" s="5"/>
      <c r="BF194" s="5" t="str">
        <f>IF(Aanbod!D209&gt;"",IF(EXACT(AK194,0),IF(EXACT(Aanbod!D209, "pB"),Berekening!B194,IF(EXACT(Aanbod!D209, "Gvg-B"),Berekening!B194,IF(EXACT(Aanbod!D209, "Gvg"),Berekening!B194,0))),0)," ")</f>
        <v xml:space="preserve"> </v>
      </c>
      <c r="BG194" s="5" t="str">
        <f>IF(Aanbod!D209&gt;"",IF(EXACT(AK194,0),IF(EXACT(Aanbod!D209, "pB"),Aanbod!E209,IF(EXACT(Aanbod!D209, "Gvg-B"),Aanbod!E209,IF(EXACT(Aanbod!D209, "Gvg"),Aanbod!E209,0))),0)," ")</f>
        <v xml:space="preserve"> </v>
      </c>
      <c r="BH194" s="9" t="str">
        <f>IF(Aanbod!D209&gt;"",IF($BF$203&gt;0,$BE$1/$BF$203*BF194,0)," ")</f>
        <v xml:space="preserve"> </v>
      </c>
      <c r="BI194" s="10" t="str">
        <f>IF(Aanbod!D209&gt;"",IF(BG194&gt;0,BH194/BG194," ")," ")</f>
        <v xml:space="preserve"> </v>
      </c>
      <c r="BJ194" s="26"/>
      <c r="BK194" s="30"/>
      <c r="BL194" s="31" t="str">
        <f>IF(Aanbod!D209&gt;"",IF(EXACT(AK194,0),IF(EXACT(Aanbod!D209, "pA"),Berekening!B194,IF(EXACT(Aanbod!D209, "Gvg"),Berekening!B194,IF(EXACT(Aanbod!D209, "Gvg-A"),Berekening!B194,IF(EXACT(Aanbod!D209, "Gvg-B"),Berekening!B194,0)))),0)," ")</f>
        <v xml:space="preserve"> </v>
      </c>
      <c r="BM194" s="31" t="str">
        <f>IF(Aanbod!D209&gt;"",IF(EXACT(AK194,0),IF(EXACT(Aanbod!D209, "pA"),Aanbod!E209,IF(EXACT(Aanbod!D209, "Gvg"),Aanbod!E209,IF(EXACT(Aanbod!D209, "Gvg-A"),Aanbod!E209,IF(EXACT(Aanbod!D209, "Gvg-B"),Aanbod!E209,0)))),0)," ")</f>
        <v xml:space="preserve"> </v>
      </c>
      <c r="BN194" s="31" t="str">
        <f>IF(Aanbod!D209&gt;"",IF($BL$203&gt;0,$BK$1/$BL$203*BL194,0)," ")</f>
        <v xml:space="preserve"> </v>
      </c>
      <c r="BO194" s="29" t="str">
        <f>IF(Aanbod!D209&gt;"",IF(BM194&gt;0,BN194/BM194," ")," ")</f>
        <v xml:space="preserve"> </v>
      </c>
      <c r="BQ194" s="26"/>
      <c r="BR194" s="30"/>
      <c r="BS194" s="31" t="str">
        <f>IF(Aanbod!D209&gt;"",IF(EXACT(AK194,0),IF(EXACT(Aanbod!D209, "pB"),Berekening!B194,IF(EXACT(Aanbod!D209, "Gvg"),Berekening!B194,IF(EXACT(Aanbod!D209, "Gvg-A"),Berekening!B194,IF(EXACT(Aanbod!D209, "Gvg-B"),Berekening!B194,0)))),0)," ")</f>
        <v xml:space="preserve"> </v>
      </c>
      <c r="BT194" s="31" t="str">
        <f>IF(Aanbod!D209&gt;"",IF(EXACT(AK194,0),IF(EXACT(Aanbod!D209, "pB"),Aanbod!E209,IF(EXACT(Aanbod!D209, "Gvg"),Aanbod!E209,IF(EXACT(Aanbod!D209, "Gvg-A"),Aanbod!E209,IF(EXACT(Aanbod!D209, "Gvg-B"),Aanbod!E209,0)))),0)," ")</f>
        <v xml:space="preserve"> </v>
      </c>
      <c r="BU194" s="31" t="str">
        <f>IF(Aanbod!D209&gt;"",IF($BS$203&gt;0,$BR$1/$BS$203*BS194,0)," ")</f>
        <v xml:space="preserve"> </v>
      </c>
      <c r="BV194" s="29" t="str">
        <f>IF(Aanbod!D209&gt;"",IF(BT194&gt;0,BU194/BT194," ")," ")</f>
        <v xml:space="preserve"> </v>
      </c>
      <c r="BX194" s="34" t="str">
        <f>IF(Aanbod!D209&gt;"",AI194-AK194+BB194+BH194+BN194+BU194," ")</f>
        <v xml:space="preserve"> </v>
      </c>
      <c r="BY194" s="35" t="str">
        <f>IF(Aanbod!D209&gt;"",IF((BX194-AF194)&gt;0,0,(BX194-AF194))," ")</f>
        <v xml:space="preserve"> </v>
      </c>
      <c r="BZ194" s="35" t="str">
        <f>IF(Aanbod!D209&gt;"",IF((BX194-AF194)&gt;0,(BX194-AF194),0)," ")</f>
        <v xml:space="preserve"> </v>
      </c>
      <c r="CA194" s="35" t="str">
        <f>IF(Aanbod!D209&gt;"",IF(BZ194&gt;0,(Berekening!H194+BB194)/BX194*BZ194,0)," ")</f>
        <v xml:space="preserve"> </v>
      </c>
      <c r="CB194" s="35" t="str">
        <f>IF(Aanbod!D209&gt;"",IF(BZ194&gt;0,(Berekening!N194+BH194)/BX194*BZ194,0)," ")</f>
        <v xml:space="preserve"> </v>
      </c>
      <c r="CC194" s="35" t="str">
        <f>IF(Aanbod!D209&gt;"",IF(BZ194&gt;0,(Berekening!T194+BN194)/BX194*BZ194,0)," ")</f>
        <v xml:space="preserve"> </v>
      </c>
      <c r="CD194" s="33" t="str">
        <f>IF(Aanbod!D209&gt;"",IF(BZ194&gt;0,Berekening!AA194/BX194*BZ194,0)," ")</f>
        <v xml:space="preserve"> </v>
      </c>
      <c r="CE194" s="35"/>
      <c r="CM194" s="36"/>
      <c r="CN194" s="5"/>
      <c r="CO194" s="5" t="str">
        <f>IF(Aanbod!D209&gt;"",IF(EXACT(BZ194,0),IF(EXACT(AK194,0),IF(EXACT(AE194, "pA"),AH194,IF(EXACT(AE194, "Gvg-A"),AH194,IF(EXACT(AE194, "Gvg"),AH194,0))),0),0)," ")</f>
        <v xml:space="preserve"> </v>
      </c>
      <c r="CP194" s="5" t="str">
        <f>IF(Aanbod!D209&gt;"",IF(EXACT(BZ194,0),IF(EXACT(AK194,0),IF(EXACT(AE194, "pA"),AF194,IF(EXACT(AE194, "Gvg-A"),AF194,IF(EXACT(AE194, "Gvg"),AF194,0))),0),0)," ")</f>
        <v xml:space="preserve"> </v>
      </c>
      <c r="CQ194" s="5" t="str">
        <f>IF(Aanbod!D209&gt;"",IF($CO$203&gt;0,$CN$1/$CO$203*CO194,0)," ")</f>
        <v xml:space="preserve"> </v>
      </c>
      <c r="CR194" s="29" t="str">
        <f>IF(Aanbod!D209&gt;"",IF(CP194&gt;0,CQ194/CP194," ")," ")</f>
        <v xml:space="preserve"> </v>
      </c>
      <c r="CS194" s="5"/>
      <c r="CT194" s="5"/>
      <c r="CU194" s="5" t="str">
        <f>IF(Aanbod!D209&gt;"",IF(EXACT(BZ194,0),IF(EXACT(AK194,0),IF(EXACT(AE194, "pB"),AH194,IF(EXACT(AE194, "Gvg-B"),AH194,IF(EXACT(AE194, "Gvg"),AH194,0))),0),0)," ")</f>
        <v xml:space="preserve"> </v>
      </c>
      <c r="CV194" s="5" t="str">
        <f>IF(Aanbod!D209&gt;"",IF(EXACT(BZ194,0),IF(EXACT(AK194,0),IF(EXACT(AE194, "pB"),AF194,IF(EXACT(AE194, "Gvg-B"),AF194,IF(EXACT(AE194, "Gvg"),AF194,0))),0),0)," ")</f>
        <v xml:space="preserve"> </v>
      </c>
      <c r="CW194" s="9" t="str">
        <f>IF(Aanbod!D209&gt;"",IF($CU$203&gt;0,$CT$1/$CU$203*CU194,0)," ")</f>
        <v xml:space="preserve"> </v>
      </c>
      <c r="CX194" s="10" t="str">
        <f>IF(Aanbod!D209&gt;"",IF(CV194&gt;0,CW194/CV194," ")," ")</f>
        <v xml:space="preserve"> </v>
      </c>
      <c r="CY194" s="26"/>
      <c r="CZ194" s="30"/>
      <c r="DA194" s="31" t="str">
        <f>IF(Aanbod!D209&gt;"",IF(EXACT(BZ194,0),IF(EXACT(AK194,0),IF(EXACT(AE194, "pA"),AH194,IF(EXACT(AE194, "Gvg"),AH194,IF(EXACT(AE194, "Gvg-A"),AH194,IF(EXACT(AE194, "Gvg-B"),AH194,0)))),0),0)," ")</f>
        <v xml:space="preserve"> </v>
      </c>
      <c r="DB194" s="31" t="str">
        <f>IF(Aanbod!D209&gt;"",IF(EXACT(BZ194,0),IF(EXACT(AK194,0),IF(EXACT(AE194, "pA"),AF194,IF(EXACT(AE194, "Gvg"),AF194,IF(EXACT(AE194, "Gvg-A"),AF194,IF(EXACT(AE194, "Gvg-B"),AF194,0)))),0),0)," ")</f>
        <v xml:space="preserve"> </v>
      </c>
      <c r="DC194" s="31" t="str">
        <f>IF(Aanbod!D209&gt;"",IF($DA$203&gt;0,$CZ$1/$DA$203*DA194,0)," ")</f>
        <v xml:space="preserve"> </v>
      </c>
      <c r="DD194" s="29" t="str">
        <f>IF(Aanbod!D209&gt;"",IF(DB194&gt;0,DC194/DB194," ")," ")</f>
        <v xml:space="preserve"> </v>
      </c>
      <c r="DF194" s="26"/>
      <c r="DG194" s="30"/>
      <c r="DH194" s="31" t="str">
        <f>IF(Aanbod!D209&gt;"",IF(EXACT(BZ194,0),IF(EXACT(AK194,0),IF(EXACT(AE194, "pB"),AH194,IF(EXACT(AE194, "Gvg"),AH194,IF(EXACT(AE194, "Gvg-A"),AH194,IF(EXACT(AE194, "Gvg-B"),AH194,0)))),0),0)," ")</f>
        <v xml:space="preserve"> </v>
      </c>
      <c r="DI194" s="31" t="str">
        <f>IF(Aanbod!D209&gt;"",IF(EXACT(BZ194,0),IF(EXACT(AK194,0),IF(EXACT(AE194, "pB"),AF194,IF(EXACT(AE194, "Gvg"),AF194,IF(EXACT(AE194, "Gvg-A"),AF194,IF(EXACT(AE194, "Gvg-B"),AF194,0)))),0),0)," ")</f>
        <v xml:space="preserve"> </v>
      </c>
      <c r="DJ194" s="31" t="str">
        <f>IF(Aanbod!D209&gt;"",IF($DH$203&gt;0,$DG$1/$DH$203*DH194,0)," ")</f>
        <v xml:space="preserve"> </v>
      </c>
      <c r="DK194" s="29" t="str">
        <f>IF(Aanbod!D209&gt;"",IF(DI194&gt;0,DJ194/DI194," ")," ")</f>
        <v xml:space="preserve"> </v>
      </c>
      <c r="DM194" s="37" t="str">
        <f>IF(Aanbod!D209&gt;"",BX194-BZ194+CQ194+CW194+DC194+DJ194," ")</f>
        <v xml:space="preserve"> </v>
      </c>
      <c r="DN194" s="35" t="str">
        <f>IF(Aanbod!D209&gt;"",IF((DM194-AF194)&gt;0,(DM194-AF194),0)," ")</f>
        <v xml:space="preserve"> </v>
      </c>
      <c r="DO194" s="35" t="str">
        <f>IF(Aanbod!D209&gt;"",IF(DN194&gt;0,(Berekening!H194+BB194+CQ194)/DM194*DN194,0)," ")</f>
        <v xml:space="preserve"> </v>
      </c>
      <c r="DP194" s="35" t="str">
        <f>IF(Aanbod!D209&gt;"",IF(DN194&gt;0,(Berekening!N194+BH194+CW194)/DM194*DN194,0)," ")</f>
        <v xml:space="preserve"> </v>
      </c>
      <c r="DQ194" s="35" t="str">
        <f>IF(Aanbod!D209&gt;"",IF(DN194&gt;0,(Berekening!T194+BN194+DC194)/DM194*DN194,0)," ")</f>
        <v xml:space="preserve"> </v>
      </c>
      <c r="DR194" s="33" t="str">
        <f>IF(Aanbod!D209&gt;"",IF(DN194&gt;0,(Berekening!AA194+BU194+DJ194)/DM194*DN194,0)," ")</f>
        <v xml:space="preserve"> </v>
      </c>
      <c r="DS194" s="35"/>
      <c r="DT194" s="38" t="str">
        <f>IF(Aanbod!D209&gt;"",ROUND((DM194-DN194),2)," ")</f>
        <v xml:space="preserve"> </v>
      </c>
      <c r="DU194" s="38" t="str">
        <f>IF(Aanbod!D209&gt;"",IF(DT194=C194,0.01,DT194),"")</f>
        <v/>
      </c>
      <c r="DV194" s="39" t="str">
        <f>IF(Aanbod!D209&gt;"",RANK(DU194,$DU$2:$DU$201) + COUNTIF($DU$2:DU194,DU194) -1," ")</f>
        <v xml:space="preserve"> </v>
      </c>
      <c r="DW194" s="35" t="str">
        <f>IF(Aanbod!D209&gt;"",IF($DV$203&lt;0,IF(DV194&lt;=ABS($DV$203),0.01,0),IF(DV194&lt;=ABS($DV$203),-0.01,0))," ")</f>
        <v xml:space="preserve"> </v>
      </c>
      <c r="DX194" s="35"/>
      <c r="DY194" s="28" t="str">
        <f>IF(Aanbod!D209&gt;"",DT194+DW194," ")</f>
        <v xml:space="preserve"> </v>
      </c>
    </row>
    <row r="195" spans="1:129" x14ac:dyDescent="0.25">
      <c r="A195" s="26" t="str">
        <f>Aanbod!A210</f>
        <v/>
      </c>
      <c r="B195" s="27" t="str">
        <f>IF(Aanbod!D210&gt;"",IF(EXACT(Aanbod!F210, "Preferent"),Aanbod!E210*2,IF(EXACT(Aanbod!F210, "Concurrent"),Aanbod!E210,0))," ")</f>
        <v xml:space="preserve"> </v>
      </c>
      <c r="C195" s="28" t="str">
        <f>IF(Aanbod!E210&gt;0,Aanbod!E210," ")</f>
        <v xml:space="preserve"> </v>
      </c>
      <c r="D195" s="5"/>
      <c r="E195" s="5"/>
      <c r="F195" s="5" t="str">
        <f>IF(Aanbod!D210&gt;"",IF(EXACT(Aanbod!D210, "pA"),Berekening!B195,IF(EXACT(Aanbod!D210, "Gvg-A"),Berekening!B195,IF(EXACT(Aanbod!D210, "Gvg"),Berekening!B195,0)))," ")</f>
        <v xml:space="preserve"> </v>
      </c>
      <c r="G195" s="5" t="str">
        <f>IF(Aanbod!D210&gt;"",IF(EXACT(Aanbod!D210, "pA"),Aanbod!E210,IF(EXACT(Aanbod!D210, "Gvg-A"),Aanbod!E210,IF(EXACT(Aanbod!D210, "Gvg"),Aanbod!E210,0)))," ")</f>
        <v xml:space="preserve"> </v>
      </c>
      <c r="H195" s="5" t="str">
        <f>IF(Aanbod!D210&gt;"",IF($F$203&gt;0,$E$1/$F$203*F195,0)," ")</f>
        <v xml:space="preserve"> </v>
      </c>
      <c r="I195" s="29" t="str">
        <f>IF(Aanbod!D210&gt;"",IF(G195&gt;0,H195/G195," ")," ")</f>
        <v xml:space="preserve"> </v>
      </c>
      <c r="J195" s="5"/>
      <c r="K195" s="5"/>
      <c r="L195" s="5" t="str">
        <f>IF(Aanbod!D210&gt;"",IF(EXACT(Aanbod!D210, "pB"),Berekening!B195,IF(EXACT(Aanbod!D210, "Gvg-B"),Berekening!B195,IF(EXACT(Aanbod!D210, "Gvg"),Berekening!B195,0)))," ")</f>
        <v xml:space="preserve"> </v>
      </c>
      <c r="M195" s="5" t="str">
        <f>IF(Aanbod!D210&gt;"",IF(EXACT(Aanbod!D210, "pB"),Aanbod!E210,IF(EXACT(Aanbod!D210, "Gvg-B"),Aanbod!E210,IF(EXACT(Aanbod!D210, "Gvg"),Aanbod!E210,0)))," ")</f>
        <v xml:space="preserve"> </v>
      </c>
      <c r="N195" s="9" t="str">
        <f>IF(Aanbod!D210&gt;"",IF($L$203&gt;0,$K$1/$L$203*L195,0)," ")</f>
        <v xml:space="preserve"> </v>
      </c>
      <c r="O195" s="10" t="str">
        <f>IF(Aanbod!D210&gt;"",IF(M195&gt;0,N195/M195," ")," ")</f>
        <v xml:space="preserve"> </v>
      </c>
      <c r="P195" s="26"/>
      <c r="Q195" s="30"/>
      <c r="R195" s="31" t="str">
        <f>IF(Aanbod!D210&gt;"",IF(EXACT(Aanbod!D210, "pA"),Berekening!B195,IF(EXACT(Aanbod!D210, "Gvg"),Berekening!B195,IF(EXACT(Aanbod!D210, "Gvg-A"),Berekening!B195,IF(EXACT(Aanbod!D210, "Gvg-B"),Berekening!B195,0))))," ")</f>
        <v xml:space="preserve"> </v>
      </c>
      <c r="S195" s="31" t="str">
        <f>IF(Aanbod!D210&gt;"",IF(EXACT(Aanbod!D210, "pA"),Aanbod!E210,IF(EXACT(Aanbod!D210, "Gvg"),Aanbod!E210,IF(EXACT(Aanbod!D210, "Gvg-A"),Aanbod!E210,IF(EXACT(Aanbod!D210, "Gvg-B"),Aanbod!E210,0))))," ")</f>
        <v xml:space="preserve"> </v>
      </c>
      <c r="T195" s="31" t="str">
        <f>IF(Aanbod!D210&gt;"",IF($R$203&gt;0,$Q$1/$R$203*R195,0)," ")</f>
        <v xml:space="preserve"> </v>
      </c>
      <c r="U195" s="29" t="str">
        <f>IF(Aanbod!D210&gt;"",IF(S195&gt;0,T195/S195," ")," ")</f>
        <v xml:space="preserve"> </v>
      </c>
      <c r="W195" s="26"/>
      <c r="X195" s="30"/>
      <c r="Y195" s="31" t="str">
        <f>IF(Aanbod!D210&gt;"",IF(EXACT(Aanbod!D210, "pB"),Berekening!B195,IF(EXACT(Aanbod!D210, "Gvg"),Berekening!B195,IF(EXACT(Aanbod!D210, "Gvg-A"),Berekening!B195,IF(EXACT(Aanbod!D210, "Gvg-B"),Berekening!B195,0))))," ")</f>
        <v xml:space="preserve"> </v>
      </c>
      <c r="Z195" s="31" t="str">
        <f>IF(Aanbod!D210&gt;"",IF(EXACT(Aanbod!D210, "pB"),Aanbod!E210,IF(EXACT(Aanbod!D210, "Gvg"),Aanbod!E210,IF(EXACT(Aanbod!D210, "Gvg-A"),Aanbod!E210,IF(EXACT(Aanbod!D210, "Gvg-B"),Aanbod!E210,0))))," ")</f>
        <v xml:space="preserve"> </v>
      </c>
      <c r="AA195" s="31" t="str">
        <f>IF(Aanbod!D210&gt;"",IF($Y$203&gt;0,$X$1/$Y$203*Y195,0)," ")</f>
        <v xml:space="preserve"> </v>
      </c>
      <c r="AB195" s="29" t="str">
        <f>IF(Aanbod!D210&gt;"",IF(Z195&gt;0,AA195/Z195," ")," ")</f>
        <v xml:space="preserve"> </v>
      </c>
      <c r="AC195" s="32"/>
      <c r="AD195" s="26" t="str">
        <f>IF(Aanbod!D210&gt;"",ROW(AE195)-1," ")</f>
        <v xml:space="preserve"> </v>
      </c>
      <c r="AE195" t="str">
        <f>IF(Aanbod!D210&gt;"",Aanbod!D210," ")</f>
        <v xml:space="preserve"> </v>
      </c>
      <c r="AF195" s="9" t="str">
        <f>IF(Aanbod!D210&gt;"",Aanbod!E210," ")</f>
        <v xml:space="preserve"> </v>
      </c>
      <c r="AG195" t="str">
        <f>IF(Aanbod!D210&gt;"",Aanbod!F210," ")</f>
        <v xml:space="preserve"> </v>
      </c>
      <c r="AH195" s="33" t="str">
        <f>IF(Aanbod!D210&gt;"",Berekening!B195," ")</f>
        <v xml:space="preserve"> </v>
      </c>
      <c r="AI195" s="34" t="str">
        <f>IF(Aanbod!D210&gt;"",Berekening!H195+Berekening!N195+Berekening!T195+Berekening!AA195," ")</f>
        <v xml:space="preserve"> </v>
      </c>
      <c r="AJ195" s="35" t="str">
        <f>IF(Aanbod!D210&gt;"",IF((AI195-AF195)&gt;0,0,(AI195-AF195))," ")</f>
        <v xml:space="preserve"> </v>
      </c>
      <c r="AK195" s="35" t="str">
        <f>IF(Aanbod!D210&gt;"",IF((AI195-AF195)&gt;0,(AI195-AF195),0)," ")</f>
        <v xml:space="preserve"> </v>
      </c>
      <c r="AL195" s="35" t="str">
        <f>IF(Aanbod!D210&gt;"",IF(AK195&gt;0,Berekening!H195/AI195*AK195,0)," ")</f>
        <v xml:space="preserve"> </v>
      </c>
      <c r="AM195" s="35" t="str">
        <f>IF(Aanbod!D210&gt;"",IF(AK195&gt;0,Berekening!N195/AI195*AK195,0)," ")</f>
        <v xml:space="preserve"> </v>
      </c>
      <c r="AN195" s="35" t="str">
        <f>IF(Aanbod!D210&gt;"",IF(AK195&gt;0,Berekening!T195/AI195*AK195,0)," ")</f>
        <v xml:space="preserve"> </v>
      </c>
      <c r="AO195" s="33" t="str">
        <f>IF(Aanbod!D210&gt;"",IF(AK195&gt;0,Berekening!AA195/AI195*AK195,0)," ")</f>
        <v xml:space="preserve"> </v>
      </c>
      <c r="AX195" s="36"/>
      <c r="AY195" s="5"/>
      <c r="AZ195" s="5" t="str">
        <f>IF(Aanbod!D210&gt;"",IF(EXACT(AK195,0),IF(EXACT(Aanbod!D210, "pA"),Berekening!B195,IF(EXACT(Aanbod!D210, "Gvg-A"),Berekening!B195,IF(EXACT(Aanbod!D210, "Gvg"),Berekening!B195,0))),0)," ")</f>
        <v xml:space="preserve"> </v>
      </c>
      <c r="BA195" s="5" t="str">
        <f>IF(Aanbod!D210&gt;"",IF(EXACT(AK195,0),IF(EXACT(Aanbod!D210, "pA"),Aanbod!E210,IF(EXACT(Aanbod!D210, "Gvg-A"),Aanbod!E210,IF(EXACT(Aanbod!D210, "Gvg"),Aanbod!E210,0))),0)," ")</f>
        <v xml:space="preserve"> </v>
      </c>
      <c r="BB195" s="5" t="str">
        <f>IF(Aanbod!D210&gt;"",IF($AZ$203&gt;0,$AY$1/$AZ$203*AZ195,0)," ")</f>
        <v xml:space="preserve"> </v>
      </c>
      <c r="BC195" s="29" t="str">
        <f>IF(Aanbod!D210&gt;"",IF(BA195&gt;0,BB195/BA195," ")," ")</f>
        <v xml:space="preserve"> </v>
      </c>
      <c r="BD195" s="5"/>
      <c r="BE195" s="5"/>
      <c r="BF195" s="5" t="str">
        <f>IF(Aanbod!D210&gt;"",IF(EXACT(AK195,0),IF(EXACT(Aanbod!D210, "pB"),Berekening!B195,IF(EXACT(Aanbod!D210, "Gvg-B"),Berekening!B195,IF(EXACT(Aanbod!D210, "Gvg"),Berekening!B195,0))),0)," ")</f>
        <v xml:space="preserve"> </v>
      </c>
      <c r="BG195" s="5" t="str">
        <f>IF(Aanbod!D210&gt;"",IF(EXACT(AK195,0),IF(EXACT(Aanbod!D210, "pB"),Aanbod!E210,IF(EXACT(Aanbod!D210, "Gvg-B"),Aanbod!E210,IF(EXACT(Aanbod!D210, "Gvg"),Aanbod!E210,0))),0)," ")</f>
        <v xml:space="preserve"> </v>
      </c>
      <c r="BH195" s="9" t="str">
        <f>IF(Aanbod!D210&gt;"",IF($BF$203&gt;0,$BE$1/$BF$203*BF195,0)," ")</f>
        <v xml:space="preserve"> </v>
      </c>
      <c r="BI195" s="10" t="str">
        <f>IF(Aanbod!D210&gt;"",IF(BG195&gt;0,BH195/BG195," ")," ")</f>
        <v xml:space="preserve"> </v>
      </c>
      <c r="BJ195" s="26"/>
      <c r="BK195" s="30"/>
      <c r="BL195" s="31" t="str">
        <f>IF(Aanbod!D210&gt;"",IF(EXACT(AK195,0),IF(EXACT(Aanbod!D210, "pA"),Berekening!B195,IF(EXACT(Aanbod!D210, "Gvg"),Berekening!B195,IF(EXACT(Aanbod!D210, "Gvg-A"),Berekening!B195,IF(EXACT(Aanbod!D210, "Gvg-B"),Berekening!B195,0)))),0)," ")</f>
        <v xml:space="preserve"> </v>
      </c>
      <c r="BM195" s="31" t="str">
        <f>IF(Aanbod!D210&gt;"",IF(EXACT(AK195,0),IF(EXACT(Aanbod!D210, "pA"),Aanbod!E210,IF(EXACT(Aanbod!D210, "Gvg"),Aanbod!E210,IF(EXACT(Aanbod!D210, "Gvg-A"),Aanbod!E210,IF(EXACT(Aanbod!D210, "Gvg-B"),Aanbod!E210,0)))),0)," ")</f>
        <v xml:space="preserve"> </v>
      </c>
      <c r="BN195" s="31" t="str">
        <f>IF(Aanbod!D210&gt;"",IF($BL$203&gt;0,$BK$1/$BL$203*BL195,0)," ")</f>
        <v xml:space="preserve"> </v>
      </c>
      <c r="BO195" s="29" t="str">
        <f>IF(Aanbod!D210&gt;"",IF(BM195&gt;0,BN195/BM195," ")," ")</f>
        <v xml:space="preserve"> </v>
      </c>
      <c r="BQ195" s="26"/>
      <c r="BR195" s="30"/>
      <c r="BS195" s="31" t="str">
        <f>IF(Aanbod!D210&gt;"",IF(EXACT(AK195,0),IF(EXACT(Aanbod!D210, "pB"),Berekening!B195,IF(EXACT(Aanbod!D210, "Gvg"),Berekening!B195,IF(EXACT(Aanbod!D210, "Gvg-A"),Berekening!B195,IF(EXACT(Aanbod!D210, "Gvg-B"),Berekening!B195,0)))),0)," ")</f>
        <v xml:space="preserve"> </v>
      </c>
      <c r="BT195" s="31" t="str">
        <f>IF(Aanbod!D210&gt;"",IF(EXACT(AK195,0),IF(EXACT(Aanbod!D210, "pB"),Aanbod!E210,IF(EXACT(Aanbod!D210, "Gvg"),Aanbod!E210,IF(EXACT(Aanbod!D210, "Gvg-A"),Aanbod!E210,IF(EXACT(Aanbod!D210, "Gvg-B"),Aanbod!E210,0)))),0)," ")</f>
        <v xml:space="preserve"> </v>
      </c>
      <c r="BU195" s="31" t="str">
        <f>IF(Aanbod!D210&gt;"",IF($BS$203&gt;0,$BR$1/$BS$203*BS195,0)," ")</f>
        <v xml:space="preserve"> </v>
      </c>
      <c r="BV195" s="29" t="str">
        <f>IF(Aanbod!D210&gt;"",IF(BT195&gt;0,BU195/BT195," ")," ")</f>
        <v xml:space="preserve"> </v>
      </c>
      <c r="BX195" s="34" t="str">
        <f>IF(Aanbod!D210&gt;"",AI195-AK195+BB195+BH195+BN195+BU195," ")</f>
        <v xml:space="preserve"> </v>
      </c>
      <c r="BY195" s="35" t="str">
        <f>IF(Aanbod!D210&gt;"",IF((BX195-AF195)&gt;0,0,(BX195-AF195))," ")</f>
        <v xml:space="preserve"> </v>
      </c>
      <c r="BZ195" s="35" t="str">
        <f>IF(Aanbod!D210&gt;"",IF((BX195-AF195)&gt;0,(BX195-AF195),0)," ")</f>
        <v xml:space="preserve"> </v>
      </c>
      <c r="CA195" s="35" t="str">
        <f>IF(Aanbod!D210&gt;"",IF(BZ195&gt;0,(Berekening!H195+BB195)/BX195*BZ195,0)," ")</f>
        <v xml:space="preserve"> </v>
      </c>
      <c r="CB195" s="35" t="str">
        <f>IF(Aanbod!D210&gt;"",IF(BZ195&gt;0,(Berekening!N195+BH195)/BX195*BZ195,0)," ")</f>
        <v xml:space="preserve"> </v>
      </c>
      <c r="CC195" s="35" t="str">
        <f>IF(Aanbod!D210&gt;"",IF(BZ195&gt;0,(Berekening!T195+BN195)/BX195*BZ195,0)," ")</f>
        <v xml:space="preserve"> </v>
      </c>
      <c r="CD195" s="33" t="str">
        <f>IF(Aanbod!D210&gt;"",IF(BZ195&gt;0,Berekening!AA195/BX195*BZ195,0)," ")</f>
        <v xml:space="preserve"> </v>
      </c>
      <c r="CE195" s="35"/>
      <c r="CM195" s="36"/>
      <c r="CN195" s="5"/>
      <c r="CO195" s="5" t="str">
        <f>IF(Aanbod!D210&gt;"",IF(EXACT(BZ195,0),IF(EXACT(AK195,0),IF(EXACT(AE195, "pA"),AH195,IF(EXACT(AE195, "Gvg-A"),AH195,IF(EXACT(AE195, "Gvg"),AH195,0))),0),0)," ")</f>
        <v xml:space="preserve"> </v>
      </c>
      <c r="CP195" s="5" t="str">
        <f>IF(Aanbod!D210&gt;"",IF(EXACT(BZ195,0),IF(EXACT(AK195,0),IF(EXACT(AE195, "pA"),AF195,IF(EXACT(AE195, "Gvg-A"),AF195,IF(EXACT(AE195, "Gvg"),AF195,0))),0),0)," ")</f>
        <v xml:space="preserve"> </v>
      </c>
      <c r="CQ195" s="5" t="str">
        <f>IF(Aanbod!D210&gt;"",IF($CO$203&gt;0,$CN$1/$CO$203*CO195,0)," ")</f>
        <v xml:space="preserve"> </v>
      </c>
      <c r="CR195" s="29" t="str">
        <f>IF(Aanbod!D210&gt;"",IF(CP195&gt;0,CQ195/CP195," ")," ")</f>
        <v xml:space="preserve"> </v>
      </c>
      <c r="CS195" s="5"/>
      <c r="CT195" s="5"/>
      <c r="CU195" s="5" t="str">
        <f>IF(Aanbod!D210&gt;"",IF(EXACT(BZ195,0),IF(EXACT(AK195,0),IF(EXACT(AE195, "pB"),AH195,IF(EXACT(AE195, "Gvg-B"),AH195,IF(EXACT(AE195, "Gvg"),AH195,0))),0),0)," ")</f>
        <v xml:space="preserve"> </v>
      </c>
      <c r="CV195" s="5" t="str">
        <f>IF(Aanbod!D210&gt;"",IF(EXACT(BZ195,0),IF(EXACT(AK195,0),IF(EXACT(AE195, "pB"),AF195,IF(EXACT(AE195, "Gvg-B"),AF195,IF(EXACT(AE195, "Gvg"),AF195,0))),0),0)," ")</f>
        <v xml:space="preserve"> </v>
      </c>
      <c r="CW195" s="9" t="str">
        <f>IF(Aanbod!D210&gt;"",IF($CU$203&gt;0,$CT$1/$CU$203*CU195,0)," ")</f>
        <v xml:space="preserve"> </v>
      </c>
      <c r="CX195" s="10" t="str">
        <f>IF(Aanbod!D210&gt;"",IF(CV195&gt;0,CW195/CV195," ")," ")</f>
        <v xml:space="preserve"> </v>
      </c>
      <c r="CY195" s="26"/>
      <c r="CZ195" s="30"/>
      <c r="DA195" s="31" t="str">
        <f>IF(Aanbod!D210&gt;"",IF(EXACT(BZ195,0),IF(EXACT(AK195,0),IF(EXACT(AE195, "pA"),AH195,IF(EXACT(AE195, "Gvg"),AH195,IF(EXACT(AE195, "Gvg-A"),AH195,IF(EXACT(AE195, "Gvg-B"),AH195,0)))),0),0)," ")</f>
        <v xml:space="preserve"> </v>
      </c>
      <c r="DB195" s="31" t="str">
        <f>IF(Aanbod!D210&gt;"",IF(EXACT(BZ195,0),IF(EXACT(AK195,0),IF(EXACT(AE195, "pA"),AF195,IF(EXACT(AE195, "Gvg"),AF195,IF(EXACT(AE195, "Gvg-A"),AF195,IF(EXACT(AE195, "Gvg-B"),AF195,0)))),0),0)," ")</f>
        <v xml:space="preserve"> </v>
      </c>
      <c r="DC195" s="31" t="str">
        <f>IF(Aanbod!D210&gt;"",IF($DA$203&gt;0,$CZ$1/$DA$203*DA195,0)," ")</f>
        <v xml:space="preserve"> </v>
      </c>
      <c r="DD195" s="29" t="str">
        <f>IF(Aanbod!D210&gt;"",IF(DB195&gt;0,DC195/DB195," ")," ")</f>
        <v xml:space="preserve"> </v>
      </c>
      <c r="DF195" s="26"/>
      <c r="DG195" s="30"/>
      <c r="DH195" s="31" t="str">
        <f>IF(Aanbod!D210&gt;"",IF(EXACT(BZ195,0),IF(EXACT(AK195,0),IF(EXACT(AE195, "pB"),AH195,IF(EXACT(AE195, "Gvg"),AH195,IF(EXACT(AE195, "Gvg-A"),AH195,IF(EXACT(AE195, "Gvg-B"),AH195,0)))),0),0)," ")</f>
        <v xml:space="preserve"> </v>
      </c>
      <c r="DI195" s="31" t="str">
        <f>IF(Aanbod!D210&gt;"",IF(EXACT(BZ195,0),IF(EXACT(AK195,0),IF(EXACT(AE195, "pB"),AF195,IF(EXACT(AE195, "Gvg"),AF195,IF(EXACT(AE195, "Gvg-A"),AF195,IF(EXACT(AE195, "Gvg-B"),AF195,0)))),0),0)," ")</f>
        <v xml:space="preserve"> </v>
      </c>
      <c r="DJ195" s="31" t="str">
        <f>IF(Aanbod!D210&gt;"",IF($DH$203&gt;0,$DG$1/$DH$203*DH195,0)," ")</f>
        <v xml:space="preserve"> </v>
      </c>
      <c r="DK195" s="29" t="str">
        <f>IF(Aanbod!D210&gt;"",IF(DI195&gt;0,DJ195/DI195," ")," ")</f>
        <v xml:space="preserve"> </v>
      </c>
      <c r="DM195" s="37" t="str">
        <f>IF(Aanbod!D210&gt;"",BX195-BZ195+CQ195+CW195+DC195+DJ195," ")</f>
        <v xml:space="preserve"> </v>
      </c>
      <c r="DN195" s="35" t="str">
        <f>IF(Aanbod!D210&gt;"",IF((DM195-AF195)&gt;0,(DM195-AF195),0)," ")</f>
        <v xml:space="preserve"> </v>
      </c>
      <c r="DO195" s="35" t="str">
        <f>IF(Aanbod!D210&gt;"",IF(DN195&gt;0,(Berekening!H195+BB195+CQ195)/DM195*DN195,0)," ")</f>
        <v xml:space="preserve"> </v>
      </c>
      <c r="DP195" s="35" t="str">
        <f>IF(Aanbod!D210&gt;"",IF(DN195&gt;0,(Berekening!N195+BH195+CW195)/DM195*DN195,0)," ")</f>
        <v xml:space="preserve"> </v>
      </c>
      <c r="DQ195" s="35" t="str">
        <f>IF(Aanbod!D210&gt;"",IF(DN195&gt;0,(Berekening!T195+BN195+DC195)/DM195*DN195,0)," ")</f>
        <v xml:space="preserve"> </v>
      </c>
      <c r="DR195" s="33" t="str">
        <f>IF(Aanbod!D210&gt;"",IF(DN195&gt;0,(Berekening!AA195+BU195+DJ195)/DM195*DN195,0)," ")</f>
        <v xml:space="preserve"> </v>
      </c>
      <c r="DS195" s="35"/>
      <c r="DT195" s="38" t="str">
        <f>IF(Aanbod!D210&gt;"",ROUND((DM195-DN195),2)," ")</f>
        <v xml:space="preserve"> </v>
      </c>
      <c r="DU195" s="38" t="str">
        <f>IF(Aanbod!D210&gt;"",IF(DT195=C195,0.01,DT195),"")</f>
        <v/>
      </c>
      <c r="DV195" s="39" t="str">
        <f>IF(Aanbod!D210&gt;"",RANK(DU195,$DU$2:$DU$201) + COUNTIF($DU$2:DU195,DU195) -1," ")</f>
        <v xml:space="preserve"> </v>
      </c>
      <c r="DW195" s="35" t="str">
        <f>IF(Aanbod!D210&gt;"",IF($DV$203&lt;0,IF(DV195&lt;=ABS($DV$203),0.01,0),IF(DV195&lt;=ABS($DV$203),-0.01,0))," ")</f>
        <v xml:space="preserve"> </v>
      </c>
      <c r="DX195" s="35"/>
      <c r="DY195" s="28" t="str">
        <f>IF(Aanbod!D210&gt;"",DT195+DW195," ")</f>
        <v xml:space="preserve"> </v>
      </c>
    </row>
    <row r="196" spans="1:129" x14ac:dyDescent="0.25">
      <c r="A196" s="26" t="str">
        <f>Aanbod!A211</f>
        <v/>
      </c>
      <c r="B196" s="27" t="str">
        <f>IF(Aanbod!D211&gt;"",IF(EXACT(Aanbod!F211, "Preferent"),Aanbod!E211*2,IF(EXACT(Aanbod!F211, "Concurrent"),Aanbod!E211,0))," ")</f>
        <v xml:space="preserve"> </v>
      </c>
      <c r="C196" s="28" t="str">
        <f>IF(Aanbod!E211&gt;0,Aanbod!E211," ")</f>
        <v xml:space="preserve"> </v>
      </c>
      <c r="D196" s="5"/>
      <c r="E196" s="5"/>
      <c r="F196" s="5" t="str">
        <f>IF(Aanbod!D211&gt;"",IF(EXACT(Aanbod!D211, "pA"),Berekening!B196,IF(EXACT(Aanbod!D211, "Gvg-A"),Berekening!B196,IF(EXACT(Aanbod!D211, "Gvg"),Berekening!B196,0)))," ")</f>
        <v xml:space="preserve"> </v>
      </c>
      <c r="G196" s="5" t="str">
        <f>IF(Aanbod!D211&gt;"",IF(EXACT(Aanbod!D211, "pA"),Aanbod!E211,IF(EXACT(Aanbod!D211, "Gvg-A"),Aanbod!E211,IF(EXACT(Aanbod!D211, "Gvg"),Aanbod!E211,0)))," ")</f>
        <v xml:space="preserve"> </v>
      </c>
      <c r="H196" s="5" t="str">
        <f>IF(Aanbod!D211&gt;"",IF($F$203&gt;0,$E$1/$F$203*F196,0)," ")</f>
        <v xml:space="preserve"> </v>
      </c>
      <c r="I196" s="29" t="str">
        <f>IF(Aanbod!D211&gt;"",IF(G196&gt;0,H196/G196," ")," ")</f>
        <v xml:space="preserve"> </v>
      </c>
      <c r="J196" s="5"/>
      <c r="K196" s="5"/>
      <c r="L196" s="5" t="str">
        <f>IF(Aanbod!D211&gt;"",IF(EXACT(Aanbod!D211, "pB"),Berekening!B196,IF(EXACT(Aanbod!D211, "Gvg-B"),Berekening!B196,IF(EXACT(Aanbod!D211, "Gvg"),Berekening!B196,0)))," ")</f>
        <v xml:space="preserve"> </v>
      </c>
      <c r="M196" s="5" t="str">
        <f>IF(Aanbod!D211&gt;"",IF(EXACT(Aanbod!D211, "pB"),Aanbod!E211,IF(EXACT(Aanbod!D211, "Gvg-B"),Aanbod!E211,IF(EXACT(Aanbod!D211, "Gvg"),Aanbod!E211,0)))," ")</f>
        <v xml:space="preserve"> </v>
      </c>
      <c r="N196" s="9" t="str">
        <f>IF(Aanbod!D211&gt;"",IF($L$203&gt;0,$K$1/$L$203*L196,0)," ")</f>
        <v xml:space="preserve"> </v>
      </c>
      <c r="O196" s="10" t="str">
        <f>IF(Aanbod!D211&gt;"",IF(M196&gt;0,N196/M196," ")," ")</f>
        <v xml:space="preserve"> </v>
      </c>
      <c r="P196" s="26"/>
      <c r="Q196" s="30"/>
      <c r="R196" s="31" t="str">
        <f>IF(Aanbod!D211&gt;"",IF(EXACT(Aanbod!D211, "pA"),Berekening!B196,IF(EXACT(Aanbod!D211, "Gvg"),Berekening!B196,IF(EXACT(Aanbod!D211, "Gvg-A"),Berekening!B196,IF(EXACT(Aanbod!D211, "Gvg-B"),Berekening!B196,0))))," ")</f>
        <v xml:space="preserve"> </v>
      </c>
      <c r="S196" s="31" t="str">
        <f>IF(Aanbod!D211&gt;"",IF(EXACT(Aanbod!D211, "pA"),Aanbod!E211,IF(EXACT(Aanbod!D211, "Gvg"),Aanbod!E211,IF(EXACT(Aanbod!D211, "Gvg-A"),Aanbod!E211,IF(EXACT(Aanbod!D211, "Gvg-B"),Aanbod!E211,0))))," ")</f>
        <v xml:space="preserve"> </v>
      </c>
      <c r="T196" s="31" t="str">
        <f>IF(Aanbod!D211&gt;"",IF($R$203&gt;0,$Q$1/$R$203*R196,0)," ")</f>
        <v xml:space="preserve"> </v>
      </c>
      <c r="U196" s="29" t="str">
        <f>IF(Aanbod!D211&gt;"",IF(S196&gt;0,T196/S196," ")," ")</f>
        <v xml:space="preserve"> </v>
      </c>
      <c r="W196" s="26"/>
      <c r="X196" s="30"/>
      <c r="Y196" s="31" t="str">
        <f>IF(Aanbod!D211&gt;"",IF(EXACT(Aanbod!D211, "pB"),Berekening!B196,IF(EXACT(Aanbod!D211, "Gvg"),Berekening!B196,IF(EXACT(Aanbod!D211, "Gvg-A"),Berekening!B196,IF(EXACT(Aanbod!D211, "Gvg-B"),Berekening!B196,0))))," ")</f>
        <v xml:space="preserve"> </v>
      </c>
      <c r="Z196" s="31" t="str">
        <f>IF(Aanbod!D211&gt;"",IF(EXACT(Aanbod!D211, "pB"),Aanbod!E211,IF(EXACT(Aanbod!D211, "Gvg"),Aanbod!E211,IF(EXACT(Aanbod!D211, "Gvg-A"),Aanbod!E211,IF(EXACT(Aanbod!D211, "Gvg-B"),Aanbod!E211,0))))," ")</f>
        <v xml:space="preserve"> </v>
      </c>
      <c r="AA196" s="31" t="str">
        <f>IF(Aanbod!D211&gt;"",IF($Y$203&gt;0,$X$1/$Y$203*Y196,0)," ")</f>
        <v xml:space="preserve"> </v>
      </c>
      <c r="AB196" s="29" t="str">
        <f>IF(Aanbod!D211&gt;"",IF(Z196&gt;0,AA196/Z196," ")," ")</f>
        <v xml:space="preserve"> </v>
      </c>
      <c r="AC196" s="32"/>
      <c r="AD196" s="26" t="str">
        <f>IF(Aanbod!D211&gt;"",ROW(AE196)-1," ")</f>
        <v xml:space="preserve"> </v>
      </c>
      <c r="AE196" t="str">
        <f>IF(Aanbod!D211&gt;"",Aanbod!D211," ")</f>
        <v xml:space="preserve"> </v>
      </c>
      <c r="AF196" s="9" t="str">
        <f>IF(Aanbod!D211&gt;"",Aanbod!E211," ")</f>
        <v xml:space="preserve"> </v>
      </c>
      <c r="AG196" t="str">
        <f>IF(Aanbod!D211&gt;"",Aanbod!F211," ")</f>
        <v xml:space="preserve"> </v>
      </c>
      <c r="AH196" s="33" t="str">
        <f>IF(Aanbod!D211&gt;"",Berekening!B196," ")</f>
        <v xml:space="preserve"> </v>
      </c>
      <c r="AI196" s="34" t="str">
        <f>IF(Aanbod!D211&gt;"",Berekening!H196+Berekening!N196+Berekening!T196+Berekening!AA196," ")</f>
        <v xml:space="preserve"> </v>
      </c>
      <c r="AJ196" s="35" t="str">
        <f>IF(Aanbod!D211&gt;"",IF((AI196-AF196)&gt;0,0,(AI196-AF196))," ")</f>
        <v xml:space="preserve"> </v>
      </c>
      <c r="AK196" s="35" t="str">
        <f>IF(Aanbod!D211&gt;"",IF((AI196-AF196)&gt;0,(AI196-AF196),0)," ")</f>
        <v xml:space="preserve"> </v>
      </c>
      <c r="AL196" s="35" t="str">
        <f>IF(Aanbod!D211&gt;"",IF(AK196&gt;0,Berekening!H196/AI196*AK196,0)," ")</f>
        <v xml:space="preserve"> </v>
      </c>
      <c r="AM196" s="35" t="str">
        <f>IF(Aanbod!D211&gt;"",IF(AK196&gt;0,Berekening!N196/AI196*AK196,0)," ")</f>
        <v xml:space="preserve"> </v>
      </c>
      <c r="AN196" s="35" t="str">
        <f>IF(Aanbod!D211&gt;"",IF(AK196&gt;0,Berekening!T196/AI196*AK196,0)," ")</f>
        <v xml:space="preserve"> </v>
      </c>
      <c r="AO196" s="33" t="str">
        <f>IF(Aanbod!D211&gt;"",IF(AK196&gt;0,Berekening!AA196/AI196*AK196,0)," ")</f>
        <v xml:space="preserve"> </v>
      </c>
      <c r="AX196" s="36"/>
      <c r="AY196" s="5"/>
      <c r="AZ196" s="5" t="str">
        <f>IF(Aanbod!D211&gt;"",IF(EXACT(AK196,0),IF(EXACT(Aanbod!D211, "pA"),Berekening!B196,IF(EXACT(Aanbod!D211, "Gvg-A"),Berekening!B196,IF(EXACT(Aanbod!D211, "Gvg"),Berekening!B196,0))),0)," ")</f>
        <v xml:space="preserve"> </v>
      </c>
      <c r="BA196" s="5" t="str">
        <f>IF(Aanbod!D211&gt;"",IF(EXACT(AK196,0),IF(EXACT(Aanbod!D211, "pA"),Aanbod!E211,IF(EXACT(Aanbod!D211, "Gvg-A"),Aanbod!E211,IF(EXACT(Aanbod!D211, "Gvg"),Aanbod!E211,0))),0)," ")</f>
        <v xml:space="preserve"> </v>
      </c>
      <c r="BB196" s="5" t="str">
        <f>IF(Aanbod!D211&gt;"",IF($AZ$203&gt;0,$AY$1/$AZ$203*AZ196,0)," ")</f>
        <v xml:space="preserve"> </v>
      </c>
      <c r="BC196" s="29" t="str">
        <f>IF(Aanbod!D211&gt;"",IF(BA196&gt;0,BB196/BA196," ")," ")</f>
        <v xml:space="preserve"> </v>
      </c>
      <c r="BD196" s="5"/>
      <c r="BE196" s="5"/>
      <c r="BF196" s="5" t="str">
        <f>IF(Aanbod!D211&gt;"",IF(EXACT(AK196,0),IF(EXACT(Aanbod!D211, "pB"),Berekening!B196,IF(EXACT(Aanbod!D211, "Gvg-B"),Berekening!B196,IF(EXACT(Aanbod!D211, "Gvg"),Berekening!B196,0))),0)," ")</f>
        <v xml:space="preserve"> </v>
      </c>
      <c r="BG196" s="5" t="str">
        <f>IF(Aanbod!D211&gt;"",IF(EXACT(AK196,0),IF(EXACT(Aanbod!D211, "pB"),Aanbod!E211,IF(EXACT(Aanbod!D211, "Gvg-B"),Aanbod!E211,IF(EXACT(Aanbod!D211, "Gvg"),Aanbod!E211,0))),0)," ")</f>
        <v xml:space="preserve"> </v>
      </c>
      <c r="BH196" s="9" t="str">
        <f>IF(Aanbod!D211&gt;"",IF($BF$203&gt;0,$BE$1/$BF$203*BF196,0)," ")</f>
        <v xml:space="preserve"> </v>
      </c>
      <c r="BI196" s="10" t="str">
        <f>IF(Aanbod!D211&gt;"",IF(BG196&gt;0,BH196/BG196," ")," ")</f>
        <v xml:space="preserve"> </v>
      </c>
      <c r="BJ196" s="26"/>
      <c r="BK196" s="30"/>
      <c r="BL196" s="31" t="str">
        <f>IF(Aanbod!D211&gt;"",IF(EXACT(AK196,0),IF(EXACT(Aanbod!D211, "pA"),Berekening!B196,IF(EXACT(Aanbod!D211, "Gvg"),Berekening!B196,IF(EXACT(Aanbod!D211, "Gvg-A"),Berekening!B196,IF(EXACT(Aanbod!D211, "Gvg-B"),Berekening!B196,0)))),0)," ")</f>
        <v xml:space="preserve"> </v>
      </c>
      <c r="BM196" s="31" t="str">
        <f>IF(Aanbod!D211&gt;"",IF(EXACT(AK196,0),IF(EXACT(Aanbod!D211, "pA"),Aanbod!E211,IF(EXACT(Aanbod!D211, "Gvg"),Aanbod!E211,IF(EXACT(Aanbod!D211, "Gvg-A"),Aanbod!E211,IF(EXACT(Aanbod!D211, "Gvg-B"),Aanbod!E211,0)))),0)," ")</f>
        <v xml:space="preserve"> </v>
      </c>
      <c r="BN196" s="31" t="str">
        <f>IF(Aanbod!D211&gt;"",IF($BL$203&gt;0,$BK$1/$BL$203*BL196,0)," ")</f>
        <v xml:space="preserve"> </v>
      </c>
      <c r="BO196" s="29" t="str">
        <f>IF(Aanbod!D211&gt;"",IF(BM196&gt;0,BN196/BM196," ")," ")</f>
        <v xml:space="preserve"> </v>
      </c>
      <c r="BQ196" s="26"/>
      <c r="BR196" s="30"/>
      <c r="BS196" s="31" t="str">
        <f>IF(Aanbod!D211&gt;"",IF(EXACT(AK196,0),IF(EXACT(Aanbod!D211, "pB"),Berekening!B196,IF(EXACT(Aanbod!D211, "Gvg"),Berekening!B196,IF(EXACT(Aanbod!D211, "Gvg-A"),Berekening!B196,IF(EXACT(Aanbod!D211, "Gvg-B"),Berekening!B196,0)))),0)," ")</f>
        <v xml:space="preserve"> </v>
      </c>
      <c r="BT196" s="31" t="str">
        <f>IF(Aanbod!D211&gt;"",IF(EXACT(AK196,0),IF(EXACT(Aanbod!D211, "pB"),Aanbod!E211,IF(EXACT(Aanbod!D211, "Gvg"),Aanbod!E211,IF(EXACT(Aanbod!D211, "Gvg-A"),Aanbod!E211,IF(EXACT(Aanbod!D211, "Gvg-B"),Aanbod!E211,0)))),0)," ")</f>
        <v xml:space="preserve"> </v>
      </c>
      <c r="BU196" s="31" t="str">
        <f>IF(Aanbod!D211&gt;"",IF($BS$203&gt;0,$BR$1/$BS$203*BS196,0)," ")</f>
        <v xml:space="preserve"> </v>
      </c>
      <c r="BV196" s="29" t="str">
        <f>IF(Aanbod!D211&gt;"",IF(BT196&gt;0,BU196/BT196," ")," ")</f>
        <v xml:space="preserve"> </v>
      </c>
      <c r="BX196" s="34" t="str">
        <f>IF(Aanbod!D211&gt;"",AI196-AK196+BB196+BH196+BN196+BU196," ")</f>
        <v xml:space="preserve"> </v>
      </c>
      <c r="BY196" s="35" t="str">
        <f>IF(Aanbod!D211&gt;"",IF((BX196-AF196)&gt;0,0,(BX196-AF196))," ")</f>
        <v xml:space="preserve"> </v>
      </c>
      <c r="BZ196" s="35" t="str">
        <f>IF(Aanbod!D211&gt;"",IF((BX196-AF196)&gt;0,(BX196-AF196),0)," ")</f>
        <v xml:space="preserve"> </v>
      </c>
      <c r="CA196" s="35" t="str">
        <f>IF(Aanbod!D211&gt;"",IF(BZ196&gt;0,(Berekening!H196+BB196)/BX196*BZ196,0)," ")</f>
        <v xml:space="preserve"> </v>
      </c>
      <c r="CB196" s="35" t="str">
        <f>IF(Aanbod!D211&gt;"",IF(BZ196&gt;0,(Berekening!N196+BH196)/BX196*BZ196,0)," ")</f>
        <v xml:space="preserve"> </v>
      </c>
      <c r="CC196" s="35" t="str">
        <f>IF(Aanbod!D211&gt;"",IF(BZ196&gt;0,(Berekening!T196+BN196)/BX196*BZ196,0)," ")</f>
        <v xml:space="preserve"> </v>
      </c>
      <c r="CD196" s="33" t="str">
        <f>IF(Aanbod!D211&gt;"",IF(BZ196&gt;0,Berekening!AA196/BX196*BZ196,0)," ")</f>
        <v xml:space="preserve"> </v>
      </c>
      <c r="CE196" s="35"/>
      <c r="CM196" s="36"/>
      <c r="CN196" s="5"/>
      <c r="CO196" s="5" t="str">
        <f>IF(Aanbod!D211&gt;"",IF(EXACT(BZ196,0),IF(EXACT(AK196,0),IF(EXACT(AE196, "pA"),AH196,IF(EXACT(AE196, "Gvg-A"),AH196,IF(EXACT(AE196, "Gvg"),AH196,0))),0),0)," ")</f>
        <v xml:space="preserve"> </v>
      </c>
      <c r="CP196" s="5" t="str">
        <f>IF(Aanbod!D211&gt;"",IF(EXACT(BZ196,0),IF(EXACT(AK196,0),IF(EXACT(AE196, "pA"),AF196,IF(EXACT(AE196, "Gvg-A"),AF196,IF(EXACT(AE196, "Gvg"),AF196,0))),0),0)," ")</f>
        <v xml:space="preserve"> </v>
      </c>
      <c r="CQ196" s="5" t="str">
        <f>IF(Aanbod!D211&gt;"",IF($CO$203&gt;0,$CN$1/$CO$203*CO196,0)," ")</f>
        <v xml:space="preserve"> </v>
      </c>
      <c r="CR196" s="29" t="str">
        <f>IF(Aanbod!D211&gt;"",IF(CP196&gt;0,CQ196/CP196," ")," ")</f>
        <v xml:space="preserve"> </v>
      </c>
      <c r="CS196" s="5"/>
      <c r="CT196" s="5"/>
      <c r="CU196" s="5" t="str">
        <f>IF(Aanbod!D211&gt;"",IF(EXACT(BZ196,0),IF(EXACT(AK196,0),IF(EXACT(AE196, "pB"),AH196,IF(EXACT(AE196, "Gvg-B"),AH196,IF(EXACT(AE196, "Gvg"),AH196,0))),0),0)," ")</f>
        <v xml:space="preserve"> </v>
      </c>
      <c r="CV196" s="5" t="str">
        <f>IF(Aanbod!D211&gt;"",IF(EXACT(BZ196,0),IF(EXACT(AK196,0),IF(EXACT(AE196, "pB"),AF196,IF(EXACT(AE196, "Gvg-B"),AF196,IF(EXACT(AE196, "Gvg"),AF196,0))),0),0)," ")</f>
        <v xml:space="preserve"> </v>
      </c>
      <c r="CW196" s="9" t="str">
        <f>IF(Aanbod!D211&gt;"",IF($CU$203&gt;0,$CT$1/$CU$203*CU196,0)," ")</f>
        <v xml:space="preserve"> </v>
      </c>
      <c r="CX196" s="10" t="str">
        <f>IF(Aanbod!D211&gt;"",IF(CV196&gt;0,CW196/CV196," ")," ")</f>
        <v xml:space="preserve"> </v>
      </c>
      <c r="CY196" s="26"/>
      <c r="CZ196" s="30"/>
      <c r="DA196" s="31" t="str">
        <f>IF(Aanbod!D211&gt;"",IF(EXACT(BZ196,0),IF(EXACT(AK196,0),IF(EXACT(AE196, "pA"),AH196,IF(EXACT(AE196, "Gvg"),AH196,IF(EXACT(AE196, "Gvg-A"),AH196,IF(EXACT(AE196, "Gvg-B"),AH196,0)))),0),0)," ")</f>
        <v xml:space="preserve"> </v>
      </c>
      <c r="DB196" s="31" t="str">
        <f>IF(Aanbod!D211&gt;"",IF(EXACT(BZ196,0),IF(EXACT(AK196,0),IF(EXACT(AE196, "pA"),AF196,IF(EXACT(AE196, "Gvg"),AF196,IF(EXACT(AE196, "Gvg-A"),AF196,IF(EXACT(AE196, "Gvg-B"),AF196,0)))),0),0)," ")</f>
        <v xml:space="preserve"> </v>
      </c>
      <c r="DC196" s="31" t="str">
        <f>IF(Aanbod!D211&gt;"",IF($DA$203&gt;0,$CZ$1/$DA$203*DA196,0)," ")</f>
        <v xml:space="preserve"> </v>
      </c>
      <c r="DD196" s="29" t="str">
        <f>IF(Aanbod!D211&gt;"",IF(DB196&gt;0,DC196/DB196," ")," ")</f>
        <v xml:space="preserve"> </v>
      </c>
      <c r="DF196" s="26"/>
      <c r="DG196" s="30"/>
      <c r="DH196" s="31" t="str">
        <f>IF(Aanbod!D211&gt;"",IF(EXACT(BZ196,0),IF(EXACT(AK196,0),IF(EXACT(AE196, "pB"),AH196,IF(EXACT(AE196, "Gvg"),AH196,IF(EXACT(AE196, "Gvg-A"),AH196,IF(EXACT(AE196, "Gvg-B"),AH196,0)))),0),0)," ")</f>
        <v xml:space="preserve"> </v>
      </c>
      <c r="DI196" s="31" t="str">
        <f>IF(Aanbod!D211&gt;"",IF(EXACT(BZ196,0),IF(EXACT(AK196,0),IF(EXACT(AE196, "pB"),AF196,IF(EXACT(AE196, "Gvg"),AF196,IF(EXACT(AE196, "Gvg-A"),AF196,IF(EXACT(AE196, "Gvg-B"),AF196,0)))),0),0)," ")</f>
        <v xml:space="preserve"> </v>
      </c>
      <c r="DJ196" s="31" t="str">
        <f>IF(Aanbod!D211&gt;"",IF($DH$203&gt;0,$DG$1/$DH$203*DH196,0)," ")</f>
        <v xml:space="preserve"> </v>
      </c>
      <c r="DK196" s="29" t="str">
        <f>IF(Aanbod!D211&gt;"",IF(DI196&gt;0,DJ196/DI196," ")," ")</f>
        <v xml:space="preserve"> </v>
      </c>
      <c r="DM196" s="37" t="str">
        <f>IF(Aanbod!D211&gt;"",BX196-BZ196+CQ196+CW196+DC196+DJ196," ")</f>
        <v xml:space="preserve"> </v>
      </c>
      <c r="DN196" s="35" t="str">
        <f>IF(Aanbod!D211&gt;"",IF((DM196-AF196)&gt;0,(DM196-AF196),0)," ")</f>
        <v xml:space="preserve"> </v>
      </c>
      <c r="DO196" s="35" t="str">
        <f>IF(Aanbod!D211&gt;"",IF(DN196&gt;0,(Berekening!H196+BB196+CQ196)/DM196*DN196,0)," ")</f>
        <v xml:space="preserve"> </v>
      </c>
      <c r="DP196" s="35" t="str">
        <f>IF(Aanbod!D211&gt;"",IF(DN196&gt;0,(Berekening!N196+BH196+CW196)/DM196*DN196,0)," ")</f>
        <v xml:space="preserve"> </v>
      </c>
      <c r="DQ196" s="35" t="str">
        <f>IF(Aanbod!D211&gt;"",IF(DN196&gt;0,(Berekening!T196+BN196+DC196)/DM196*DN196,0)," ")</f>
        <v xml:space="preserve"> </v>
      </c>
      <c r="DR196" s="33" t="str">
        <f>IF(Aanbod!D211&gt;"",IF(DN196&gt;0,(Berekening!AA196+BU196+DJ196)/DM196*DN196,0)," ")</f>
        <v xml:space="preserve"> </v>
      </c>
      <c r="DS196" s="35"/>
      <c r="DT196" s="38" t="str">
        <f>IF(Aanbod!D211&gt;"",ROUND((DM196-DN196),2)," ")</f>
        <v xml:space="preserve"> </v>
      </c>
      <c r="DU196" s="38" t="str">
        <f>IF(Aanbod!D211&gt;"",IF(DT196=C196,0.01,DT196),"")</f>
        <v/>
      </c>
      <c r="DV196" s="39" t="str">
        <f>IF(Aanbod!D211&gt;"",RANK(DU196,$DU$2:$DU$201) + COUNTIF($DU$2:DU196,DU196) -1," ")</f>
        <v xml:space="preserve"> </v>
      </c>
      <c r="DW196" s="35" t="str">
        <f>IF(Aanbod!D211&gt;"",IF($DV$203&lt;0,IF(DV196&lt;=ABS($DV$203),0.01,0),IF(DV196&lt;=ABS($DV$203),-0.01,0))," ")</f>
        <v xml:space="preserve"> </v>
      </c>
      <c r="DX196" s="35"/>
      <c r="DY196" s="28" t="str">
        <f>IF(Aanbod!D211&gt;"",DT196+DW196," ")</f>
        <v xml:space="preserve"> </v>
      </c>
    </row>
    <row r="197" spans="1:129" x14ac:dyDescent="0.25">
      <c r="A197" s="26" t="str">
        <f>Aanbod!A212</f>
        <v/>
      </c>
      <c r="B197" s="27" t="str">
        <f>IF(Aanbod!D212&gt;"",IF(EXACT(Aanbod!F212, "Preferent"),Aanbod!E212*2,IF(EXACT(Aanbod!F212, "Concurrent"),Aanbod!E212,0))," ")</f>
        <v xml:space="preserve"> </v>
      </c>
      <c r="C197" s="28" t="str">
        <f>IF(Aanbod!E212&gt;0,Aanbod!E212," ")</f>
        <v xml:space="preserve"> </v>
      </c>
      <c r="D197" s="5"/>
      <c r="E197" s="5"/>
      <c r="F197" s="5" t="str">
        <f>IF(Aanbod!D212&gt;"",IF(EXACT(Aanbod!D212, "pA"),Berekening!B197,IF(EXACT(Aanbod!D212, "Gvg-A"),Berekening!B197,IF(EXACT(Aanbod!D212, "Gvg"),Berekening!B197,0)))," ")</f>
        <v xml:space="preserve"> </v>
      </c>
      <c r="G197" s="5" t="str">
        <f>IF(Aanbod!D212&gt;"",IF(EXACT(Aanbod!D212, "pA"),Aanbod!E212,IF(EXACT(Aanbod!D212, "Gvg-A"),Aanbod!E212,IF(EXACT(Aanbod!D212, "Gvg"),Aanbod!E212,0)))," ")</f>
        <v xml:space="preserve"> </v>
      </c>
      <c r="H197" s="5" t="str">
        <f>IF(Aanbod!D212&gt;"",IF($F$203&gt;0,$E$1/$F$203*F197,0)," ")</f>
        <v xml:space="preserve"> </v>
      </c>
      <c r="I197" s="29" t="str">
        <f>IF(Aanbod!D212&gt;"",IF(G197&gt;0,H197/G197," ")," ")</f>
        <v xml:space="preserve"> </v>
      </c>
      <c r="J197" s="5"/>
      <c r="K197" s="5"/>
      <c r="L197" s="5" t="str">
        <f>IF(Aanbod!D212&gt;"",IF(EXACT(Aanbod!D212, "pB"),Berekening!B197,IF(EXACT(Aanbod!D212, "Gvg-B"),Berekening!B197,IF(EXACT(Aanbod!D212, "Gvg"),Berekening!B197,0)))," ")</f>
        <v xml:space="preserve"> </v>
      </c>
      <c r="M197" s="5" t="str">
        <f>IF(Aanbod!D212&gt;"",IF(EXACT(Aanbod!D212, "pB"),Aanbod!E212,IF(EXACT(Aanbod!D212, "Gvg-B"),Aanbod!E212,IF(EXACT(Aanbod!D212, "Gvg"),Aanbod!E212,0)))," ")</f>
        <v xml:space="preserve"> </v>
      </c>
      <c r="N197" s="9" t="str">
        <f>IF(Aanbod!D212&gt;"",IF($L$203&gt;0,$K$1/$L$203*L197,0)," ")</f>
        <v xml:space="preserve"> </v>
      </c>
      <c r="O197" s="10" t="str">
        <f>IF(Aanbod!D212&gt;"",IF(M197&gt;0,N197/M197," ")," ")</f>
        <v xml:space="preserve"> </v>
      </c>
      <c r="P197" s="26"/>
      <c r="Q197" s="30"/>
      <c r="R197" s="31" t="str">
        <f>IF(Aanbod!D212&gt;"",IF(EXACT(Aanbod!D212, "pA"),Berekening!B197,IF(EXACT(Aanbod!D212, "Gvg"),Berekening!B197,IF(EXACT(Aanbod!D212, "Gvg-A"),Berekening!B197,IF(EXACT(Aanbod!D212, "Gvg-B"),Berekening!B197,0))))," ")</f>
        <v xml:space="preserve"> </v>
      </c>
      <c r="S197" s="31" t="str">
        <f>IF(Aanbod!D212&gt;"",IF(EXACT(Aanbod!D212, "pA"),Aanbod!E212,IF(EXACT(Aanbod!D212, "Gvg"),Aanbod!E212,IF(EXACT(Aanbod!D212, "Gvg-A"),Aanbod!E212,IF(EXACT(Aanbod!D212, "Gvg-B"),Aanbod!E212,0))))," ")</f>
        <v xml:space="preserve"> </v>
      </c>
      <c r="T197" s="31" t="str">
        <f>IF(Aanbod!D212&gt;"",IF($R$203&gt;0,$Q$1/$R$203*R197,0)," ")</f>
        <v xml:space="preserve"> </v>
      </c>
      <c r="U197" s="29" t="str">
        <f>IF(Aanbod!D212&gt;"",IF(S197&gt;0,T197/S197," ")," ")</f>
        <v xml:space="preserve"> </v>
      </c>
      <c r="W197" s="26"/>
      <c r="X197" s="30"/>
      <c r="Y197" s="31" t="str">
        <f>IF(Aanbod!D212&gt;"",IF(EXACT(Aanbod!D212, "pB"),Berekening!B197,IF(EXACT(Aanbod!D212, "Gvg"),Berekening!B197,IF(EXACT(Aanbod!D212, "Gvg-A"),Berekening!B197,IF(EXACT(Aanbod!D212, "Gvg-B"),Berekening!B197,0))))," ")</f>
        <v xml:space="preserve"> </v>
      </c>
      <c r="Z197" s="31" t="str">
        <f>IF(Aanbod!D212&gt;"",IF(EXACT(Aanbod!D212, "pB"),Aanbod!E212,IF(EXACT(Aanbod!D212, "Gvg"),Aanbod!E212,IF(EXACT(Aanbod!D212, "Gvg-A"),Aanbod!E212,IF(EXACT(Aanbod!D212, "Gvg-B"),Aanbod!E212,0))))," ")</f>
        <v xml:space="preserve"> </v>
      </c>
      <c r="AA197" s="31" t="str">
        <f>IF(Aanbod!D212&gt;"",IF($Y$203&gt;0,$X$1/$Y$203*Y197,0)," ")</f>
        <v xml:space="preserve"> </v>
      </c>
      <c r="AB197" s="29" t="str">
        <f>IF(Aanbod!D212&gt;"",IF(Z197&gt;0,AA197/Z197," ")," ")</f>
        <v xml:space="preserve"> </v>
      </c>
      <c r="AC197" s="32"/>
      <c r="AD197" s="26" t="str">
        <f>IF(Aanbod!D212&gt;"",ROW(AE197)-1," ")</f>
        <v xml:space="preserve"> </v>
      </c>
      <c r="AE197" t="str">
        <f>IF(Aanbod!D212&gt;"",Aanbod!D212," ")</f>
        <v xml:space="preserve"> </v>
      </c>
      <c r="AF197" s="9" t="str">
        <f>IF(Aanbod!D212&gt;"",Aanbod!E212," ")</f>
        <v xml:space="preserve"> </v>
      </c>
      <c r="AG197" t="str">
        <f>IF(Aanbod!D212&gt;"",Aanbod!F212," ")</f>
        <v xml:space="preserve"> </v>
      </c>
      <c r="AH197" s="33" t="str">
        <f>IF(Aanbod!D212&gt;"",Berekening!B197," ")</f>
        <v xml:space="preserve"> </v>
      </c>
      <c r="AI197" s="34" t="str">
        <f>IF(Aanbod!D212&gt;"",Berekening!H197+Berekening!N197+Berekening!T197+Berekening!AA197," ")</f>
        <v xml:space="preserve"> </v>
      </c>
      <c r="AJ197" s="35" t="str">
        <f>IF(Aanbod!D212&gt;"",IF((AI197-AF197)&gt;0,0,(AI197-AF197))," ")</f>
        <v xml:space="preserve"> </v>
      </c>
      <c r="AK197" s="35" t="str">
        <f>IF(Aanbod!D212&gt;"",IF((AI197-AF197)&gt;0,(AI197-AF197),0)," ")</f>
        <v xml:space="preserve"> </v>
      </c>
      <c r="AL197" s="35" t="str">
        <f>IF(Aanbod!D212&gt;"",IF(AK197&gt;0,Berekening!H197/AI197*AK197,0)," ")</f>
        <v xml:space="preserve"> </v>
      </c>
      <c r="AM197" s="35" t="str">
        <f>IF(Aanbod!D212&gt;"",IF(AK197&gt;0,Berekening!N197/AI197*AK197,0)," ")</f>
        <v xml:space="preserve"> </v>
      </c>
      <c r="AN197" s="35" t="str">
        <f>IF(Aanbod!D212&gt;"",IF(AK197&gt;0,Berekening!T197/AI197*AK197,0)," ")</f>
        <v xml:space="preserve"> </v>
      </c>
      <c r="AO197" s="33" t="str">
        <f>IF(Aanbod!D212&gt;"",IF(AK197&gt;0,Berekening!AA197/AI197*AK197,0)," ")</f>
        <v xml:space="preserve"> </v>
      </c>
      <c r="AX197" s="36"/>
      <c r="AY197" s="5"/>
      <c r="AZ197" s="5" t="str">
        <f>IF(Aanbod!D212&gt;"",IF(EXACT(AK197,0),IF(EXACT(Aanbod!D212, "pA"),Berekening!B197,IF(EXACT(Aanbod!D212, "Gvg-A"),Berekening!B197,IF(EXACT(Aanbod!D212, "Gvg"),Berekening!B197,0))),0)," ")</f>
        <v xml:space="preserve"> </v>
      </c>
      <c r="BA197" s="5" t="str">
        <f>IF(Aanbod!D212&gt;"",IF(EXACT(AK197,0),IF(EXACT(Aanbod!D212, "pA"),Aanbod!E212,IF(EXACT(Aanbod!D212, "Gvg-A"),Aanbod!E212,IF(EXACT(Aanbod!D212, "Gvg"),Aanbod!E212,0))),0)," ")</f>
        <v xml:space="preserve"> </v>
      </c>
      <c r="BB197" s="5" t="str">
        <f>IF(Aanbod!D212&gt;"",IF($AZ$203&gt;0,$AY$1/$AZ$203*AZ197,0)," ")</f>
        <v xml:space="preserve"> </v>
      </c>
      <c r="BC197" s="29" t="str">
        <f>IF(Aanbod!D212&gt;"",IF(BA197&gt;0,BB197/BA197," ")," ")</f>
        <v xml:space="preserve"> </v>
      </c>
      <c r="BD197" s="5"/>
      <c r="BE197" s="5"/>
      <c r="BF197" s="5" t="str">
        <f>IF(Aanbod!D212&gt;"",IF(EXACT(AK197,0),IF(EXACT(Aanbod!D212, "pB"),Berekening!B197,IF(EXACT(Aanbod!D212, "Gvg-B"),Berekening!B197,IF(EXACT(Aanbod!D212, "Gvg"),Berekening!B197,0))),0)," ")</f>
        <v xml:space="preserve"> </v>
      </c>
      <c r="BG197" s="5" t="str">
        <f>IF(Aanbod!D212&gt;"",IF(EXACT(AK197,0),IF(EXACT(Aanbod!D212, "pB"),Aanbod!E212,IF(EXACT(Aanbod!D212, "Gvg-B"),Aanbod!E212,IF(EXACT(Aanbod!D212, "Gvg"),Aanbod!E212,0))),0)," ")</f>
        <v xml:space="preserve"> </v>
      </c>
      <c r="BH197" s="9" t="str">
        <f>IF(Aanbod!D212&gt;"",IF($BF$203&gt;0,$BE$1/$BF$203*BF197,0)," ")</f>
        <v xml:space="preserve"> </v>
      </c>
      <c r="BI197" s="10" t="str">
        <f>IF(Aanbod!D212&gt;"",IF(BG197&gt;0,BH197/BG197," ")," ")</f>
        <v xml:space="preserve"> </v>
      </c>
      <c r="BJ197" s="26"/>
      <c r="BK197" s="30"/>
      <c r="BL197" s="31" t="str">
        <f>IF(Aanbod!D212&gt;"",IF(EXACT(AK197,0),IF(EXACT(Aanbod!D212, "pA"),Berekening!B197,IF(EXACT(Aanbod!D212, "Gvg"),Berekening!B197,IF(EXACT(Aanbod!D212, "Gvg-A"),Berekening!B197,IF(EXACT(Aanbod!D212, "Gvg-B"),Berekening!B197,0)))),0)," ")</f>
        <v xml:space="preserve"> </v>
      </c>
      <c r="BM197" s="31" t="str">
        <f>IF(Aanbod!D212&gt;"",IF(EXACT(AK197,0),IF(EXACT(Aanbod!D212, "pA"),Aanbod!E212,IF(EXACT(Aanbod!D212, "Gvg"),Aanbod!E212,IF(EXACT(Aanbod!D212, "Gvg-A"),Aanbod!E212,IF(EXACT(Aanbod!D212, "Gvg-B"),Aanbod!E212,0)))),0)," ")</f>
        <v xml:space="preserve"> </v>
      </c>
      <c r="BN197" s="31" t="str">
        <f>IF(Aanbod!D212&gt;"",IF($BL$203&gt;0,$BK$1/$BL$203*BL197,0)," ")</f>
        <v xml:space="preserve"> </v>
      </c>
      <c r="BO197" s="29" t="str">
        <f>IF(Aanbod!D212&gt;"",IF(BM197&gt;0,BN197/BM197," ")," ")</f>
        <v xml:space="preserve"> </v>
      </c>
      <c r="BQ197" s="26"/>
      <c r="BR197" s="30"/>
      <c r="BS197" s="31" t="str">
        <f>IF(Aanbod!D212&gt;"",IF(EXACT(AK197,0),IF(EXACT(Aanbod!D212, "pB"),Berekening!B197,IF(EXACT(Aanbod!D212, "Gvg"),Berekening!B197,IF(EXACT(Aanbod!D212, "Gvg-A"),Berekening!B197,IF(EXACT(Aanbod!D212, "Gvg-B"),Berekening!B197,0)))),0)," ")</f>
        <v xml:space="preserve"> </v>
      </c>
      <c r="BT197" s="31" t="str">
        <f>IF(Aanbod!D212&gt;"",IF(EXACT(AK197,0),IF(EXACT(Aanbod!D212, "pB"),Aanbod!E212,IF(EXACT(Aanbod!D212, "Gvg"),Aanbod!E212,IF(EXACT(Aanbod!D212, "Gvg-A"),Aanbod!E212,IF(EXACT(Aanbod!D212, "Gvg-B"),Aanbod!E212,0)))),0)," ")</f>
        <v xml:space="preserve"> </v>
      </c>
      <c r="BU197" s="31" t="str">
        <f>IF(Aanbod!D212&gt;"",IF($BS$203&gt;0,$BR$1/$BS$203*BS197,0)," ")</f>
        <v xml:space="preserve"> </v>
      </c>
      <c r="BV197" s="29" t="str">
        <f>IF(Aanbod!D212&gt;"",IF(BT197&gt;0,BU197/BT197," ")," ")</f>
        <v xml:space="preserve"> </v>
      </c>
      <c r="BX197" s="34" t="str">
        <f>IF(Aanbod!D212&gt;"",AI197-AK197+BB197+BH197+BN197+BU197," ")</f>
        <v xml:space="preserve"> </v>
      </c>
      <c r="BY197" s="35" t="str">
        <f>IF(Aanbod!D212&gt;"",IF((BX197-AF197)&gt;0,0,(BX197-AF197))," ")</f>
        <v xml:space="preserve"> </v>
      </c>
      <c r="BZ197" s="35" t="str">
        <f>IF(Aanbod!D212&gt;"",IF((BX197-AF197)&gt;0,(BX197-AF197),0)," ")</f>
        <v xml:space="preserve"> </v>
      </c>
      <c r="CA197" s="35" t="str">
        <f>IF(Aanbod!D212&gt;"",IF(BZ197&gt;0,(Berekening!H197+BB197)/BX197*BZ197,0)," ")</f>
        <v xml:space="preserve"> </v>
      </c>
      <c r="CB197" s="35" t="str">
        <f>IF(Aanbod!D212&gt;"",IF(BZ197&gt;0,(Berekening!N197+BH197)/BX197*BZ197,0)," ")</f>
        <v xml:space="preserve"> </v>
      </c>
      <c r="CC197" s="35" t="str">
        <f>IF(Aanbod!D212&gt;"",IF(BZ197&gt;0,(Berekening!T197+BN197)/BX197*BZ197,0)," ")</f>
        <v xml:space="preserve"> </v>
      </c>
      <c r="CD197" s="33" t="str">
        <f>IF(Aanbod!D212&gt;"",IF(BZ197&gt;0,Berekening!AA197/BX197*BZ197,0)," ")</f>
        <v xml:space="preserve"> </v>
      </c>
      <c r="CE197" s="35"/>
      <c r="CM197" s="36"/>
      <c r="CN197" s="5"/>
      <c r="CO197" s="5" t="str">
        <f>IF(Aanbod!D212&gt;"",IF(EXACT(BZ197,0),IF(EXACT(AK197,0),IF(EXACT(AE197, "pA"),AH197,IF(EXACT(AE197, "Gvg-A"),AH197,IF(EXACT(AE197, "Gvg"),AH197,0))),0),0)," ")</f>
        <v xml:space="preserve"> </v>
      </c>
      <c r="CP197" s="5" t="str">
        <f>IF(Aanbod!D212&gt;"",IF(EXACT(BZ197,0),IF(EXACT(AK197,0),IF(EXACT(AE197, "pA"),AF197,IF(EXACT(AE197, "Gvg-A"),AF197,IF(EXACT(AE197, "Gvg"),AF197,0))),0),0)," ")</f>
        <v xml:space="preserve"> </v>
      </c>
      <c r="CQ197" s="5" t="str">
        <f>IF(Aanbod!D212&gt;"",IF($CO$203&gt;0,$CN$1/$CO$203*CO197,0)," ")</f>
        <v xml:space="preserve"> </v>
      </c>
      <c r="CR197" s="29" t="str">
        <f>IF(Aanbod!D212&gt;"",IF(CP197&gt;0,CQ197/CP197," ")," ")</f>
        <v xml:space="preserve"> </v>
      </c>
      <c r="CS197" s="5"/>
      <c r="CT197" s="5"/>
      <c r="CU197" s="5" t="str">
        <f>IF(Aanbod!D212&gt;"",IF(EXACT(BZ197,0),IF(EXACT(AK197,0),IF(EXACT(AE197, "pB"),AH197,IF(EXACT(AE197, "Gvg-B"),AH197,IF(EXACT(AE197, "Gvg"),AH197,0))),0),0)," ")</f>
        <v xml:space="preserve"> </v>
      </c>
      <c r="CV197" s="5" t="str">
        <f>IF(Aanbod!D212&gt;"",IF(EXACT(BZ197,0),IF(EXACT(AK197,0),IF(EXACT(AE197, "pB"),AF197,IF(EXACT(AE197, "Gvg-B"),AF197,IF(EXACT(AE197, "Gvg"),AF197,0))),0),0)," ")</f>
        <v xml:space="preserve"> </v>
      </c>
      <c r="CW197" s="9" t="str">
        <f>IF(Aanbod!D212&gt;"",IF($CU$203&gt;0,$CT$1/$CU$203*CU197,0)," ")</f>
        <v xml:space="preserve"> </v>
      </c>
      <c r="CX197" s="10" t="str">
        <f>IF(Aanbod!D212&gt;"",IF(CV197&gt;0,CW197/CV197," ")," ")</f>
        <v xml:space="preserve"> </v>
      </c>
      <c r="CY197" s="26"/>
      <c r="CZ197" s="30"/>
      <c r="DA197" s="31" t="str">
        <f>IF(Aanbod!D212&gt;"",IF(EXACT(BZ197,0),IF(EXACT(AK197,0),IF(EXACT(AE197, "pA"),AH197,IF(EXACT(AE197, "Gvg"),AH197,IF(EXACT(AE197, "Gvg-A"),AH197,IF(EXACT(AE197, "Gvg-B"),AH197,0)))),0),0)," ")</f>
        <v xml:space="preserve"> </v>
      </c>
      <c r="DB197" s="31" t="str">
        <f>IF(Aanbod!D212&gt;"",IF(EXACT(BZ197,0),IF(EXACT(AK197,0),IF(EXACT(AE197, "pA"),AF197,IF(EXACT(AE197, "Gvg"),AF197,IF(EXACT(AE197, "Gvg-A"),AF197,IF(EXACT(AE197, "Gvg-B"),AF197,0)))),0),0)," ")</f>
        <v xml:space="preserve"> </v>
      </c>
      <c r="DC197" s="31" t="str">
        <f>IF(Aanbod!D212&gt;"",IF($DA$203&gt;0,$CZ$1/$DA$203*DA197,0)," ")</f>
        <v xml:space="preserve"> </v>
      </c>
      <c r="DD197" s="29" t="str">
        <f>IF(Aanbod!D212&gt;"",IF(DB197&gt;0,DC197/DB197," ")," ")</f>
        <v xml:space="preserve"> </v>
      </c>
      <c r="DF197" s="26"/>
      <c r="DG197" s="30"/>
      <c r="DH197" s="31" t="str">
        <f>IF(Aanbod!D212&gt;"",IF(EXACT(BZ197,0),IF(EXACT(AK197,0),IF(EXACT(AE197, "pB"),AH197,IF(EXACT(AE197, "Gvg"),AH197,IF(EXACT(AE197, "Gvg-A"),AH197,IF(EXACT(AE197, "Gvg-B"),AH197,0)))),0),0)," ")</f>
        <v xml:space="preserve"> </v>
      </c>
      <c r="DI197" s="31" t="str">
        <f>IF(Aanbod!D212&gt;"",IF(EXACT(BZ197,0),IF(EXACT(AK197,0),IF(EXACT(AE197, "pB"),AF197,IF(EXACT(AE197, "Gvg"),AF197,IF(EXACT(AE197, "Gvg-A"),AF197,IF(EXACT(AE197, "Gvg-B"),AF197,0)))),0),0)," ")</f>
        <v xml:space="preserve"> </v>
      </c>
      <c r="DJ197" s="31" t="str">
        <f>IF(Aanbod!D212&gt;"",IF($DH$203&gt;0,$DG$1/$DH$203*DH197,0)," ")</f>
        <v xml:space="preserve"> </v>
      </c>
      <c r="DK197" s="29" t="str">
        <f>IF(Aanbod!D212&gt;"",IF(DI197&gt;0,DJ197/DI197," ")," ")</f>
        <v xml:space="preserve"> </v>
      </c>
      <c r="DM197" s="37" t="str">
        <f>IF(Aanbod!D212&gt;"",BX197-BZ197+CQ197+CW197+DC197+DJ197," ")</f>
        <v xml:space="preserve"> </v>
      </c>
      <c r="DN197" s="35" t="str">
        <f>IF(Aanbod!D212&gt;"",IF((DM197-AF197)&gt;0,(DM197-AF197),0)," ")</f>
        <v xml:space="preserve"> </v>
      </c>
      <c r="DO197" s="35" t="str">
        <f>IF(Aanbod!D212&gt;"",IF(DN197&gt;0,(Berekening!H197+BB197+CQ197)/DM197*DN197,0)," ")</f>
        <v xml:space="preserve"> </v>
      </c>
      <c r="DP197" s="35" t="str">
        <f>IF(Aanbod!D212&gt;"",IF(DN197&gt;0,(Berekening!N197+BH197+CW197)/DM197*DN197,0)," ")</f>
        <v xml:space="preserve"> </v>
      </c>
      <c r="DQ197" s="35" t="str">
        <f>IF(Aanbod!D212&gt;"",IF(DN197&gt;0,(Berekening!T197+BN197+DC197)/DM197*DN197,0)," ")</f>
        <v xml:space="preserve"> </v>
      </c>
      <c r="DR197" s="33" t="str">
        <f>IF(Aanbod!D212&gt;"",IF(DN197&gt;0,(Berekening!AA197+BU197+DJ197)/DM197*DN197,0)," ")</f>
        <v xml:space="preserve"> </v>
      </c>
      <c r="DS197" s="35"/>
      <c r="DT197" s="38" t="str">
        <f>IF(Aanbod!D212&gt;"",ROUND((DM197-DN197),2)," ")</f>
        <v xml:space="preserve"> </v>
      </c>
      <c r="DU197" s="38" t="str">
        <f>IF(Aanbod!D212&gt;"",IF(DT197=C197,0.01,DT197),"")</f>
        <v/>
      </c>
      <c r="DV197" s="39" t="str">
        <f>IF(Aanbod!D212&gt;"",RANK(DU197,$DU$2:$DU$201) + COUNTIF($DU$2:DU197,DU197) -1," ")</f>
        <v xml:space="preserve"> </v>
      </c>
      <c r="DW197" s="35" t="str">
        <f>IF(Aanbod!D212&gt;"",IF($DV$203&lt;0,IF(DV197&lt;=ABS($DV$203),0.01,0),IF(DV197&lt;=ABS($DV$203),-0.01,0))," ")</f>
        <v xml:space="preserve"> </v>
      </c>
      <c r="DX197" s="35"/>
      <c r="DY197" s="28" t="str">
        <f>IF(Aanbod!D212&gt;"",DT197+DW197," ")</f>
        <v xml:space="preserve"> </v>
      </c>
    </row>
    <row r="198" spans="1:129" x14ac:dyDescent="0.25">
      <c r="A198" s="26" t="str">
        <f>Aanbod!A213</f>
        <v/>
      </c>
      <c r="B198" s="27" t="str">
        <f>IF(Aanbod!D213&gt;"",IF(EXACT(Aanbod!F213, "Preferent"),Aanbod!E213*2,IF(EXACT(Aanbod!F213, "Concurrent"),Aanbod!E213,0))," ")</f>
        <v xml:space="preserve"> </v>
      </c>
      <c r="C198" s="28" t="str">
        <f>IF(Aanbod!E213&gt;0,Aanbod!E213," ")</f>
        <v xml:space="preserve"> </v>
      </c>
      <c r="D198" s="5"/>
      <c r="E198" s="5"/>
      <c r="F198" s="5" t="str">
        <f>IF(Aanbod!D213&gt;"",IF(EXACT(Aanbod!D213, "pA"),Berekening!B198,IF(EXACT(Aanbod!D213, "Gvg-A"),Berekening!B198,IF(EXACT(Aanbod!D213, "Gvg"),Berekening!B198,0)))," ")</f>
        <v xml:space="preserve"> </v>
      </c>
      <c r="G198" s="5" t="str">
        <f>IF(Aanbod!D213&gt;"",IF(EXACT(Aanbod!D213, "pA"),Aanbod!E213,IF(EXACT(Aanbod!D213, "Gvg-A"),Aanbod!E213,IF(EXACT(Aanbod!D213, "Gvg"),Aanbod!E213,0)))," ")</f>
        <v xml:space="preserve"> </v>
      </c>
      <c r="H198" s="5" t="str">
        <f>IF(Aanbod!D213&gt;"",IF($F$203&gt;0,$E$1/$F$203*F198,0)," ")</f>
        <v xml:space="preserve"> </v>
      </c>
      <c r="I198" s="29" t="str">
        <f>IF(Aanbod!D213&gt;"",IF(G198&gt;0,H198/G198," ")," ")</f>
        <v xml:space="preserve"> </v>
      </c>
      <c r="J198" s="5"/>
      <c r="K198" s="5"/>
      <c r="L198" s="5" t="str">
        <f>IF(Aanbod!D213&gt;"",IF(EXACT(Aanbod!D213, "pB"),Berekening!B198,IF(EXACT(Aanbod!D213, "Gvg-B"),Berekening!B198,IF(EXACT(Aanbod!D213, "Gvg"),Berekening!B198,0)))," ")</f>
        <v xml:space="preserve"> </v>
      </c>
      <c r="M198" s="5" t="str">
        <f>IF(Aanbod!D213&gt;"",IF(EXACT(Aanbod!D213, "pB"),Aanbod!E213,IF(EXACT(Aanbod!D213, "Gvg-B"),Aanbod!E213,IF(EXACT(Aanbod!D213, "Gvg"),Aanbod!E213,0)))," ")</f>
        <v xml:space="preserve"> </v>
      </c>
      <c r="N198" s="9" t="str">
        <f>IF(Aanbod!D213&gt;"",IF($L$203&gt;0,$K$1/$L$203*L198,0)," ")</f>
        <v xml:space="preserve"> </v>
      </c>
      <c r="O198" s="10" t="str">
        <f>IF(Aanbod!D213&gt;"",IF(M198&gt;0,N198/M198," ")," ")</f>
        <v xml:space="preserve"> </v>
      </c>
      <c r="P198" s="26"/>
      <c r="Q198" s="30"/>
      <c r="R198" s="31" t="str">
        <f>IF(Aanbod!D213&gt;"",IF(EXACT(Aanbod!D213, "pA"),Berekening!B198,IF(EXACT(Aanbod!D213, "Gvg"),Berekening!B198,IF(EXACT(Aanbod!D213, "Gvg-A"),Berekening!B198,IF(EXACT(Aanbod!D213, "Gvg-B"),Berekening!B198,0))))," ")</f>
        <v xml:space="preserve"> </v>
      </c>
      <c r="S198" s="31" t="str">
        <f>IF(Aanbod!D213&gt;"",IF(EXACT(Aanbod!D213, "pA"),Aanbod!E213,IF(EXACT(Aanbod!D213, "Gvg"),Aanbod!E213,IF(EXACT(Aanbod!D213, "Gvg-A"),Aanbod!E213,IF(EXACT(Aanbod!D213, "Gvg-B"),Aanbod!E213,0))))," ")</f>
        <v xml:space="preserve"> </v>
      </c>
      <c r="T198" s="31" t="str">
        <f>IF(Aanbod!D213&gt;"",IF($R$203&gt;0,$Q$1/$R$203*R198,0)," ")</f>
        <v xml:space="preserve"> </v>
      </c>
      <c r="U198" s="29" t="str">
        <f>IF(Aanbod!D213&gt;"",IF(S198&gt;0,T198/S198," ")," ")</f>
        <v xml:space="preserve"> </v>
      </c>
      <c r="W198" s="26"/>
      <c r="X198" s="30"/>
      <c r="Y198" s="31" t="str">
        <f>IF(Aanbod!D213&gt;"",IF(EXACT(Aanbod!D213, "pB"),Berekening!B198,IF(EXACT(Aanbod!D213, "Gvg"),Berekening!B198,IF(EXACT(Aanbod!D213, "Gvg-A"),Berekening!B198,IF(EXACT(Aanbod!D213, "Gvg-B"),Berekening!B198,0))))," ")</f>
        <v xml:space="preserve"> </v>
      </c>
      <c r="Z198" s="31" t="str">
        <f>IF(Aanbod!D213&gt;"",IF(EXACT(Aanbod!D213, "pB"),Aanbod!E213,IF(EXACT(Aanbod!D213, "Gvg"),Aanbod!E213,IF(EXACT(Aanbod!D213, "Gvg-A"),Aanbod!E213,IF(EXACT(Aanbod!D213, "Gvg-B"),Aanbod!E213,0))))," ")</f>
        <v xml:space="preserve"> </v>
      </c>
      <c r="AA198" s="31" t="str">
        <f>IF(Aanbod!D213&gt;"",IF($Y$203&gt;0,$X$1/$Y$203*Y198,0)," ")</f>
        <v xml:space="preserve"> </v>
      </c>
      <c r="AB198" s="29" t="str">
        <f>IF(Aanbod!D213&gt;"",IF(Z198&gt;0,AA198/Z198," ")," ")</f>
        <v xml:space="preserve"> </v>
      </c>
      <c r="AC198" s="32"/>
      <c r="AD198" s="26" t="str">
        <f>IF(Aanbod!D213&gt;"",ROW(AE198)-1," ")</f>
        <v xml:space="preserve"> </v>
      </c>
      <c r="AE198" t="str">
        <f>IF(Aanbod!D213&gt;"",Aanbod!D213," ")</f>
        <v xml:space="preserve"> </v>
      </c>
      <c r="AF198" s="9" t="str">
        <f>IF(Aanbod!D213&gt;"",Aanbod!E213," ")</f>
        <v xml:space="preserve"> </v>
      </c>
      <c r="AG198" t="str">
        <f>IF(Aanbod!D213&gt;"",Aanbod!F213," ")</f>
        <v xml:space="preserve"> </v>
      </c>
      <c r="AH198" s="33" t="str">
        <f>IF(Aanbod!D213&gt;"",Berekening!B198," ")</f>
        <v xml:space="preserve"> </v>
      </c>
      <c r="AI198" s="34" t="str">
        <f>IF(Aanbod!D213&gt;"",Berekening!H198+Berekening!N198+Berekening!T198+Berekening!AA198," ")</f>
        <v xml:space="preserve"> </v>
      </c>
      <c r="AJ198" s="35" t="str">
        <f>IF(Aanbod!D213&gt;"",IF((AI198-AF198)&gt;0,0,(AI198-AF198))," ")</f>
        <v xml:space="preserve"> </v>
      </c>
      <c r="AK198" s="35" t="str">
        <f>IF(Aanbod!D213&gt;"",IF((AI198-AF198)&gt;0,(AI198-AF198),0)," ")</f>
        <v xml:space="preserve"> </v>
      </c>
      <c r="AL198" s="35" t="str">
        <f>IF(Aanbod!D213&gt;"",IF(AK198&gt;0,Berekening!H198/AI198*AK198,0)," ")</f>
        <v xml:space="preserve"> </v>
      </c>
      <c r="AM198" s="35" t="str">
        <f>IF(Aanbod!D213&gt;"",IF(AK198&gt;0,Berekening!N198/AI198*AK198,0)," ")</f>
        <v xml:space="preserve"> </v>
      </c>
      <c r="AN198" s="35" t="str">
        <f>IF(Aanbod!D213&gt;"",IF(AK198&gt;0,Berekening!T198/AI198*AK198,0)," ")</f>
        <v xml:space="preserve"> </v>
      </c>
      <c r="AO198" s="33" t="str">
        <f>IF(Aanbod!D213&gt;"",IF(AK198&gt;0,Berekening!AA198/AI198*AK198,0)," ")</f>
        <v xml:space="preserve"> </v>
      </c>
      <c r="AX198" s="36"/>
      <c r="AY198" s="5"/>
      <c r="AZ198" s="5" t="str">
        <f>IF(Aanbod!D213&gt;"",IF(EXACT(AK198,0),IF(EXACT(Aanbod!D213, "pA"),Berekening!B198,IF(EXACT(Aanbod!D213, "Gvg-A"),Berekening!B198,IF(EXACT(Aanbod!D213, "Gvg"),Berekening!B198,0))),0)," ")</f>
        <v xml:space="preserve"> </v>
      </c>
      <c r="BA198" s="5" t="str">
        <f>IF(Aanbod!D213&gt;"",IF(EXACT(AK198,0),IF(EXACT(Aanbod!D213, "pA"),Aanbod!E213,IF(EXACT(Aanbod!D213, "Gvg-A"),Aanbod!E213,IF(EXACT(Aanbod!D213, "Gvg"),Aanbod!E213,0))),0)," ")</f>
        <v xml:space="preserve"> </v>
      </c>
      <c r="BB198" s="5" t="str">
        <f>IF(Aanbod!D213&gt;"",IF($AZ$203&gt;0,$AY$1/$AZ$203*AZ198,0)," ")</f>
        <v xml:space="preserve"> </v>
      </c>
      <c r="BC198" s="29" t="str">
        <f>IF(Aanbod!D213&gt;"",IF(BA198&gt;0,BB198/BA198," ")," ")</f>
        <v xml:space="preserve"> </v>
      </c>
      <c r="BD198" s="5"/>
      <c r="BE198" s="5"/>
      <c r="BF198" s="5" t="str">
        <f>IF(Aanbod!D213&gt;"",IF(EXACT(AK198,0),IF(EXACT(Aanbod!D213, "pB"),Berekening!B198,IF(EXACT(Aanbod!D213, "Gvg-B"),Berekening!B198,IF(EXACT(Aanbod!D213, "Gvg"),Berekening!B198,0))),0)," ")</f>
        <v xml:space="preserve"> </v>
      </c>
      <c r="BG198" s="5" t="str">
        <f>IF(Aanbod!D213&gt;"",IF(EXACT(AK198,0),IF(EXACT(Aanbod!D213, "pB"),Aanbod!E213,IF(EXACT(Aanbod!D213, "Gvg-B"),Aanbod!E213,IF(EXACT(Aanbod!D213, "Gvg"),Aanbod!E213,0))),0)," ")</f>
        <v xml:space="preserve"> </v>
      </c>
      <c r="BH198" s="9" t="str">
        <f>IF(Aanbod!D213&gt;"",IF($BF$203&gt;0,$BE$1/$BF$203*BF198,0)," ")</f>
        <v xml:space="preserve"> </v>
      </c>
      <c r="BI198" s="10" t="str">
        <f>IF(Aanbod!D213&gt;"",IF(BG198&gt;0,BH198/BG198," ")," ")</f>
        <v xml:space="preserve"> </v>
      </c>
      <c r="BJ198" s="26"/>
      <c r="BK198" s="30"/>
      <c r="BL198" s="31" t="str">
        <f>IF(Aanbod!D213&gt;"",IF(EXACT(AK198,0),IF(EXACT(Aanbod!D213, "pA"),Berekening!B198,IF(EXACT(Aanbod!D213, "Gvg"),Berekening!B198,IF(EXACT(Aanbod!D213, "Gvg-A"),Berekening!B198,IF(EXACT(Aanbod!D213, "Gvg-B"),Berekening!B198,0)))),0)," ")</f>
        <v xml:space="preserve"> </v>
      </c>
      <c r="BM198" s="31" t="str">
        <f>IF(Aanbod!D213&gt;"",IF(EXACT(AK198,0),IF(EXACT(Aanbod!D213, "pA"),Aanbod!E213,IF(EXACT(Aanbod!D213, "Gvg"),Aanbod!E213,IF(EXACT(Aanbod!D213, "Gvg-A"),Aanbod!E213,IF(EXACT(Aanbod!D213, "Gvg-B"),Aanbod!E213,0)))),0)," ")</f>
        <v xml:space="preserve"> </v>
      </c>
      <c r="BN198" s="31" t="str">
        <f>IF(Aanbod!D213&gt;"",IF($BL$203&gt;0,$BK$1/$BL$203*BL198,0)," ")</f>
        <v xml:space="preserve"> </v>
      </c>
      <c r="BO198" s="29" t="str">
        <f>IF(Aanbod!D213&gt;"",IF(BM198&gt;0,BN198/BM198," ")," ")</f>
        <v xml:space="preserve"> </v>
      </c>
      <c r="BQ198" s="26"/>
      <c r="BR198" s="30"/>
      <c r="BS198" s="31" t="str">
        <f>IF(Aanbod!D213&gt;"",IF(EXACT(AK198,0),IF(EXACT(Aanbod!D213, "pB"),Berekening!B198,IF(EXACT(Aanbod!D213, "Gvg"),Berekening!B198,IF(EXACT(Aanbod!D213, "Gvg-A"),Berekening!B198,IF(EXACT(Aanbod!D213, "Gvg-B"),Berekening!B198,0)))),0)," ")</f>
        <v xml:space="preserve"> </v>
      </c>
      <c r="BT198" s="31" t="str">
        <f>IF(Aanbod!D213&gt;"",IF(EXACT(AK198,0),IF(EXACT(Aanbod!D213, "pB"),Aanbod!E213,IF(EXACT(Aanbod!D213, "Gvg"),Aanbod!E213,IF(EXACT(Aanbod!D213, "Gvg-A"),Aanbod!E213,IF(EXACT(Aanbod!D213, "Gvg-B"),Aanbod!E213,0)))),0)," ")</f>
        <v xml:space="preserve"> </v>
      </c>
      <c r="BU198" s="31" t="str">
        <f>IF(Aanbod!D213&gt;"",IF($BS$203&gt;0,$BR$1/$BS$203*BS198,0)," ")</f>
        <v xml:space="preserve"> </v>
      </c>
      <c r="BV198" s="29" t="str">
        <f>IF(Aanbod!D213&gt;"",IF(BT198&gt;0,BU198/BT198," ")," ")</f>
        <v xml:space="preserve"> </v>
      </c>
      <c r="BX198" s="34" t="str">
        <f>IF(Aanbod!D213&gt;"",AI198-AK198+BB198+BH198+BN198+BU198," ")</f>
        <v xml:space="preserve"> </v>
      </c>
      <c r="BY198" s="35" t="str">
        <f>IF(Aanbod!D213&gt;"",IF((BX198-AF198)&gt;0,0,(BX198-AF198))," ")</f>
        <v xml:space="preserve"> </v>
      </c>
      <c r="BZ198" s="35" t="str">
        <f>IF(Aanbod!D213&gt;"",IF((BX198-AF198)&gt;0,(BX198-AF198),0)," ")</f>
        <v xml:space="preserve"> </v>
      </c>
      <c r="CA198" s="35" t="str">
        <f>IF(Aanbod!D213&gt;"",IF(BZ198&gt;0,(Berekening!H198+BB198)/BX198*BZ198,0)," ")</f>
        <v xml:space="preserve"> </v>
      </c>
      <c r="CB198" s="35" t="str">
        <f>IF(Aanbod!D213&gt;"",IF(BZ198&gt;0,(Berekening!N198+BH198)/BX198*BZ198,0)," ")</f>
        <v xml:space="preserve"> </v>
      </c>
      <c r="CC198" s="35" t="str">
        <f>IF(Aanbod!D213&gt;"",IF(BZ198&gt;0,(Berekening!T198+BN198)/BX198*BZ198,0)," ")</f>
        <v xml:space="preserve"> </v>
      </c>
      <c r="CD198" s="33" t="str">
        <f>IF(Aanbod!D213&gt;"",IF(BZ198&gt;0,Berekening!AA198/BX198*BZ198,0)," ")</f>
        <v xml:space="preserve"> </v>
      </c>
      <c r="CE198" s="35"/>
      <c r="CM198" s="36"/>
      <c r="CN198" s="5"/>
      <c r="CO198" s="5" t="str">
        <f>IF(Aanbod!D213&gt;"",IF(EXACT(BZ198,0),IF(EXACT(AK198,0),IF(EXACT(AE198, "pA"),AH198,IF(EXACT(AE198, "Gvg-A"),AH198,IF(EXACT(AE198, "Gvg"),AH198,0))),0),0)," ")</f>
        <v xml:space="preserve"> </v>
      </c>
      <c r="CP198" s="5" t="str">
        <f>IF(Aanbod!D213&gt;"",IF(EXACT(BZ198,0),IF(EXACT(AK198,0),IF(EXACT(AE198, "pA"),AF198,IF(EXACT(AE198, "Gvg-A"),AF198,IF(EXACT(AE198, "Gvg"),AF198,0))),0),0)," ")</f>
        <v xml:space="preserve"> </v>
      </c>
      <c r="CQ198" s="5" t="str">
        <f>IF(Aanbod!D213&gt;"",IF($CO$203&gt;0,$CN$1/$CO$203*CO198,0)," ")</f>
        <v xml:space="preserve"> </v>
      </c>
      <c r="CR198" s="29" t="str">
        <f>IF(Aanbod!D213&gt;"",IF(CP198&gt;0,CQ198/CP198," ")," ")</f>
        <v xml:space="preserve"> </v>
      </c>
      <c r="CS198" s="5"/>
      <c r="CT198" s="5"/>
      <c r="CU198" s="5" t="str">
        <f>IF(Aanbod!D213&gt;"",IF(EXACT(BZ198,0),IF(EXACT(AK198,0),IF(EXACT(AE198, "pB"),AH198,IF(EXACT(AE198, "Gvg-B"),AH198,IF(EXACT(AE198, "Gvg"),AH198,0))),0),0)," ")</f>
        <v xml:space="preserve"> </v>
      </c>
      <c r="CV198" s="5" t="str">
        <f>IF(Aanbod!D213&gt;"",IF(EXACT(BZ198,0),IF(EXACT(AK198,0),IF(EXACT(AE198, "pB"),AF198,IF(EXACT(AE198, "Gvg-B"),AF198,IF(EXACT(AE198, "Gvg"),AF198,0))),0),0)," ")</f>
        <v xml:space="preserve"> </v>
      </c>
      <c r="CW198" s="9" t="str">
        <f>IF(Aanbod!D213&gt;"",IF($CU$203&gt;0,$CT$1/$CU$203*CU198,0)," ")</f>
        <v xml:space="preserve"> </v>
      </c>
      <c r="CX198" s="10" t="str">
        <f>IF(Aanbod!D213&gt;"",IF(CV198&gt;0,CW198/CV198," ")," ")</f>
        <v xml:space="preserve"> </v>
      </c>
      <c r="CY198" s="26"/>
      <c r="CZ198" s="30"/>
      <c r="DA198" s="31" t="str">
        <f>IF(Aanbod!D213&gt;"",IF(EXACT(BZ198,0),IF(EXACT(AK198,0),IF(EXACT(AE198, "pA"),AH198,IF(EXACT(AE198, "Gvg"),AH198,IF(EXACT(AE198, "Gvg-A"),AH198,IF(EXACT(AE198, "Gvg-B"),AH198,0)))),0),0)," ")</f>
        <v xml:space="preserve"> </v>
      </c>
      <c r="DB198" s="31" t="str">
        <f>IF(Aanbod!D213&gt;"",IF(EXACT(BZ198,0),IF(EXACT(AK198,0),IF(EXACT(AE198, "pA"),AF198,IF(EXACT(AE198, "Gvg"),AF198,IF(EXACT(AE198, "Gvg-A"),AF198,IF(EXACT(AE198, "Gvg-B"),AF198,0)))),0),0)," ")</f>
        <v xml:space="preserve"> </v>
      </c>
      <c r="DC198" s="31" t="str">
        <f>IF(Aanbod!D213&gt;"",IF($DA$203&gt;0,$CZ$1/$DA$203*DA198,0)," ")</f>
        <v xml:space="preserve"> </v>
      </c>
      <c r="DD198" s="29" t="str">
        <f>IF(Aanbod!D213&gt;"",IF(DB198&gt;0,DC198/DB198," ")," ")</f>
        <v xml:space="preserve"> </v>
      </c>
      <c r="DF198" s="26"/>
      <c r="DG198" s="30"/>
      <c r="DH198" s="31" t="str">
        <f>IF(Aanbod!D213&gt;"",IF(EXACT(BZ198,0),IF(EXACT(AK198,0),IF(EXACT(AE198, "pB"),AH198,IF(EXACT(AE198, "Gvg"),AH198,IF(EXACT(AE198, "Gvg-A"),AH198,IF(EXACT(AE198, "Gvg-B"),AH198,0)))),0),0)," ")</f>
        <v xml:space="preserve"> </v>
      </c>
      <c r="DI198" s="31" t="str">
        <f>IF(Aanbod!D213&gt;"",IF(EXACT(BZ198,0),IF(EXACT(AK198,0),IF(EXACT(AE198, "pB"),AF198,IF(EXACT(AE198, "Gvg"),AF198,IF(EXACT(AE198, "Gvg-A"),AF198,IF(EXACT(AE198, "Gvg-B"),AF198,0)))),0),0)," ")</f>
        <v xml:space="preserve"> </v>
      </c>
      <c r="DJ198" s="31" t="str">
        <f>IF(Aanbod!D213&gt;"",IF($DH$203&gt;0,$DG$1/$DH$203*DH198,0)," ")</f>
        <v xml:space="preserve"> </v>
      </c>
      <c r="DK198" s="29" t="str">
        <f>IF(Aanbod!D213&gt;"",IF(DI198&gt;0,DJ198/DI198," ")," ")</f>
        <v xml:space="preserve"> </v>
      </c>
      <c r="DM198" s="37" t="str">
        <f>IF(Aanbod!D213&gt;"",BX198-BZ198+CQ198+CW198+DC198+DJ198," ")</f>
        <v xml:space="preserve"> </v>
      </c>
      <c r="DN198" s="35" t="str">
        <f>IF(Aanbod!D213&gt;"",IF((DM198-AF198)&gt;0,(DM198-AF198),0)," ")</f>
        <v xml:space="preserve"> </v>
      </c>
      <c r="DO198" s="35" t="str">
        <f>IF(Aanbod!D213&gt;"",IF(DN198&gt;0,(Berekening!H198+BB198+CQ198)/DM198*DN198,0)," ")</f>
        <v xml:space="preserve"> </v>
      </c>
      <c r="DP198" s="35" t="str">
        <f>IF(Aanbod!D213&gt;"",IF(DN198&gt;0,(Berekening!N198+BH198+CW198)/DM198*DN198,0)," ")</f>
        <v xml:space="preserve"> </v>
      </c>
      <c r="DQ198" s="35" t="str">
        <f>IF(Aanbod!D213&gt;"",IF(DN198&gt;0,(Berekening!T198+BN198+DC198)/DM198*DN198,0)," ")</f>
        <v xml:space="preserve"> </v>
      </c>
      <c r="DR198" s="33" t="str">
        <f>IF(Aanbod!D213&gt;"",IF(DN198&gt;0,(Berekening!AA198+BU198+DJ198)/DM198*DN198,0)," ")</f>
        <v xml:space="preserve"> </v>
      </c>
      <c r="DS198" s="35"/>
      <c r="DT198" s="38" t="str">
        <f>IF(Aanbod!D213&gt;"",ROUND((DM198-DN198),2)," ")</f>
        <v xml:space="preserve"> </v>
      </c>
      <c r="DU198" s="38" t="str">
        <f>IF(Aanbod!D213&gt;"",IF(DT198=C198,0.01,DT198),"")</f>
        <v/>
      </c>
      <c r="DV198" s="39" t="str">
        <f>IF(Aanbod!D213&gt;"",RANK(DU198,$DU$2:$DU$201) + COUNTIF($DU$2:DU198,DU198) -1," ")</f>
        <v xml:space="preserve"> </v>
      </c>
      <c r="DW198" s="35" t="str">
        <f>IF(Aanbod!D213&gt;"",IF($DV$203&lt;0,IF(DV198&lt;=ABS($DV$203),0.01,0),IF(DV198&lt;=ABS($DV$203),-0.01,0))," ")</f>
        <v xml:space="preserve"> </v>
      </c>
      <c r="DX198" s="35"/>
      <c r="DY198" s="28" t="str">
        <f>IF(Aanbod!D213&gt;"",DT198+DW198," ")</f>
        <v xml:space="preserve"> </v>
      </c>
    </row>
    <row r="199" spans="1:129" x14ac:dyDescent="0.25">
      <c r="A199" s="26" t="str">
        <f>Aanbod!A214</f>
        <v/>
      </c>
      <c r="B199" s="27" t="str">
        <f>IF(Aanbod!D214&gt;"",IF(EXACT(Aanbod!F214, "Preferent"),Aanbod!E214*2,IF(EXACT(Aanbod!F214, "Concurrent"),Aanbod!E214,0))," ")</f>
        <v xml:space="preserve"> </v>
      </c>
      <c r="C199" s="28" t="str">
        <f>IF(Aanbod!E214&gt;0,Aanbod!E214," ")</f>
        <v xml:space="preserve"> </v>
      </c>
      <c r="D199" s="5"/>
      <c r="E199" s="5"/>
      <c r="F199" s="5" t="str">
        <f>IF(Aanbod!D214&gt;"",IF(EXACT(Aanbod!D214, "pA"),Berekening!B199,IF(EXACT(Aanbod!D214, "Gvg-A"),Berekening!B199,IF(EXACT(Aanbod!D214, "Gvg"),Berekening!B199,0)))," ")</f>
        <v xml:space="preserve"> </v>
      </c>
      <c r="G199" s="5" t="str">
        <f>IF(Aanbod!D214&gt;"",IF(EXACT(Aanbod!D214, "pA"),Aanbod!E214,IF(EXACT(Aanbod!D214, "Gvg-A"),Aanbod!E214,IF(EXACT(Aanbod!D214, "Gvg"),Aanbod!E214,0)))," ")</f>
        <v xml:space="preserve"> </v>
      </c>
      <c r="H199" s="5" t="str">
        <f>IF(Aanbod!D214&gt;"",IF($F$203&gt;0,$E$1/$F$203*F199,0)," ")</f>
        <v xml:space="preserve"> </v>
      </c>
      <c r="I199" s="29" t="str">
        <f>IF(Aanbod!D214&gt;"",IF(G199&gt;0,H199/G199," ")," ")</f>
        <v xml:space="preserve"> </v>
      </c>
      <c r="J199" s="5"/>
      <c r="K199" s="5"/>
      <c r="L199" s="5" t="str">
        <f>IF(Aanbod!D214&gt;"",IF(EXACT(Aanbod!D214, "pB"),Berekening!B199,IF(EXACT(Aanbod!D214, "Gvg-B"),Berekening!B199,IF(EXACT(Aanbod!D214, "Gvg"),Berekening!B199,0)))," ")</f>
        <v xml:space="preserve"> </v>
      </c>
      <c r="M199" s="5" t="str">
        <f>IF(Aanbod!D214&gt;"",IF(EXACT(Aanbod!D214, "pB"),Aanbod!E214,IF(EXACT(Aanbod!D214, "Gvg-B"),Aanbod!E214,IF(EXACT(Aanbod!D214, "Gvg"),Aanbod!E214,0)))," ")</f>
        <v xml:space="preserve"> </v>
      </c>
      <c r="N199" s="9" t="str">
        <f>IF(Aanbod!D214&gt;"",IF($L$203&gt;0,$K$1/$L$203*L199,0)," ")</f>
        <v xml:space="preserve"> </v>
      </c>
      <c r="O199" s="10" t="str">
        <f>IF(Aanbod!D214&gt;"",IF(M199&gt;0,N199/M199," ")," ")</f>
        <v xml:space="preserve"> </v>
      </c>
      <c r="P199" s="26"/>
      <c r="Q199" s="30"/>
      <c r="R199" s="31" t="str">
        <f>IF(Aanbod!D214&gt;"",IF(EXACT(Aanbod!D214, "pA"),Berekening!B199,IF(EXACT(Aanbod!D214, "Gvg"),Berekening!B199,IF(EXACT(Aanbod!D214, "Gvg-A"),Berekening!B199,IF(EXACT(Aanbod!D214, "Gvg-B"),Berekening!B199,0))))," ")</f>
        <v xml:space="preserve"> </v>
      </c>
      <c r="S199" s="31" t="str">
        <f>IF(Aanbod!D214&gt;"",IF(EXACT(Aanbod!D214, "pA"),Aanbod!E214,IF(EXACT(Aanbod!D214, "Gvg"),Aanbod!E214,IF(EXACT(Aanbod!D214, "Gvg-A"),Aanbod!E214,IF(EXACT(Aanbod!D214, "Gvg-B"),Aanbod!E214,0))))," ")</f>
        <v xml:space="preserve"> </v>
      </c>
      <c r="T199" s="31" t="str">
        <f>IF(Aanbod!D214&gt;"",IF($R$203&gt;0,$Q$1/$R$203*R199,0)," ")</f>
        <v xml:space="preserve"> </v>
      </c>
      <c r="U199" s="29" t="str">
        <f>IF(Aanbod!D214&gt;"",IF(S199&gt;0,T199/S199," ")," ")</f>
        <v xml:space="preserve"> </v>
      </c>
      <c r="W199" s="26"/>
      <c r="X199" s="30"/>
      <c r="Y199" s="31" t="str">
        <f>IF(Aanbod!D214&gt;"",IF(EXACT(Aanbod!D214, "pB"),Berekening!B199,IF(EXACT(Aanbod!D214, "Gvg"),Berekening!B199,IF(EXACT(Aanbod!D214, "Gvg-A"),Berekening!B199,IF(EXACT(Aanbod!D214, "Gvg-B"),Berekening!B199,0))))," ")</f>
        <v xml:space="preserve"> </v>
      </c>
      <c r="Z199" s="31" t="str">
        <f>IF(Aanbod!D214&gt;"",IF(EXACT(Aanbod!D214, "pB"),Aanbod!E214,IF(EXACT(Aanbod!D214, "Gvg"),Aanbod!E214,IF(EXACT(Aanbod!D214, "Gvg-A"),Aanbod!E214,IF(EXACT(Aanbod!D214, "Gvg-B"),Aanbod!E214,0))))," ")</f>
        <v xml:space="preserve"> </v>
      </c>
      <c r="AA199" s="31" t="str">
        <f>IF(Aanbod!D214&gt;"",IF($Y$203&gt;0,$X$1/$Y$203*Y199,0)," ")</f>
        <v xml:space="preserve"> </v>
      </c>
      <c r="AB199" s="29" t="str">
        <f>IF(Aanbod!D214&gt;"",IF(Z199&gt;0,AA199/Z199," ")," ")</f>
        <v xml:space="preserve"> </v>
      </c>
      <c r="AC199" s="32"/>
      <c r="AD199" s="26" t="str">
        <f>IF(Aanbod!D214&gt;"",ROW(AE199)-1," ")</f>
        <v xml:space="preserve"> </v>
      </c>
      <c r="AE199" t="str">
        <f>IF(Aanbod!D214&gt;"",Aanbod!D214," ")</f>
        <v xml:space="preserve"> </v>
      </c>
      <c r="AF199" s="9" t="str">
        <f>IF(Aanbod!D214&gt;"",Aanbod!E214," ")</f>
        <v xml:space="preserve"> </v>
      </c>
      <c r="AG199" t="str">
        <f>IF(Aanbod!D214&gt;"",Aanbod!F214," ")</f>
        <v xml:space="preserve"> </v>
      </c>
      <c r="AH199" s="33" t="str">
        <f>IF(Aanbod!D214&gt;"",Berekening!B199," ")</f>
        <v xml:space="preserve"> </v>
      </c>
      <c r="AI199" s="34" t="str">
        <f>IF(Aanbod!D214&gt;"",Berekening!H199+Berekening!N199+Berekening!T199+Berekening!AA199," ")</f>
        <v xml:space="preserve"> </v>
      </c>
      <c r="AJ199" s="35" t="str">
        <f>IF(Aanbod!D214&gt;"",IF((AI199-AF199)&gt;0,0,(AI199-AF199))," ")</f>
        <v xml:space="preserve"> </v>
      </c>
      <c r="AK199" s="35" t="str">
        <f>IF(Aanbod!D214&gt;"",IF((AI199-AF199)&gt;0,(AI199-AF199),0)," ")</f>
        <v xml:space="preserve"> </v>
      </c>
      <c r="AL199" s="35" t="str">
        <f>IF(Aanbod!D214&gt;"",IF(AK199&gt;0,Berekening!H199/AI199*AK199,0)," ")</f>
        <v xml:space="preserve"> </v>
      </c>
      <c r="AM199" s="35" t="str">
        <f>IF(Aanbod!D214&gt;"",IF(AK199&gt;0,Berekening!N199/AI199*AK199,0)," ")</f>
        <v xml:space="preserve"> </v>
      </c>
      <c r="AN199" s="35" t="str">
        <f>IF(Aanbod!D214&gt;"",IF(AK199&gt;0,Berekening!T199/AI199*AK199,0)," ")</f>
        <v xml:space="preserve"> </v>
      </c>
      <c r="AO199" s="33" t="str">
        <f>IF(Aanbod!D214&gt;"",IF(AK199&gt;0,Berekening!AA199/AI199*AK199,0)," ")</f>
        <v xml:space="preserve"> </v>
      </c>
      <c r="AX199" s="36"/>
      <c r="AY199" s="5"/>
      <c r="AZ199" s="5" t="str">
        <f>IF(Aanbod!D214&gt;"",IF(EXACT(AK199,0),IF(EXACT(Aanbod!D214, "pA"),Berekening!B199,IF(EXACT(Aanbod!D214, "Gvg-A"),Berekening!B199,IF(EXACT(Aanbod!D214, "Gvg"),Berekening!B199,0))),0)," ")</f>
        <v xml:space="preserve"> </v>
      </c>
      <c r="BA199" s="5" t="str">
        <f>IF(Aanbod!D214&gt;"",IF(EXACT(AK199,0),IF(EXACT(Aanbod!D214, "pA"),Aanbod!E214,IF(EXACT(Aanbod!D214, "Gvg-A"),Aanbod!E214,IF(EXACT(Aanbod!D214, "Gvg"),Aanbod!E214,0))),0)," ")</f>
        <v xml:space="preserve"> </v>
      </c>
      <c r="BB199" s="5" t="str">
        <f>IF(Aanbod!D214&gt;"",IF($AZ$203&gt;0,$AY$1/$AZ$203*AZ199,0)," ")</f>
        <v xml:space="preserve"> </v>
      </c>
      <c r="BC199" s="29" t="str">
        <f>IF(Aanbod!D214&gt;"",IF(BA199&gt;0,BB199/BA199," ")," ")</f>
        <v xml:space="preserve"> </v>
      </c>
      <c r="BD199" s="5"/>
      <c r="BE199" s="5"/>
      <c r="BF199" s="5" t="str">
        <f>IF(Aanbod!D214&gt;"",IF(EXACT(AK199,0),IF(EXACT(Aanbod!D214, "pB"),Berekening!B199,IF(EXACT(Aanbod!D214, "Gvg-B"),Berekening!B199,IF(EXACT(Aanbod!D214, "Gvg"),Berekening!B199,0))),0)," ")</f>
        <v xml:space="preserve"> </v>
      </c>
      <c r="BG199" s="5" t="str">
        <f>IF(Aanbod!D214&gt;"",IF(EXACT(AK199,0),IF(EXACT(Aanbod!D214, "pB"),Aanbod!E214,IF(EXACT(Aanbod!D214, "Gvg-B"),Aanbod!E214,IF(EXACT(Aanbod!D214, "Gvg"),Aanbod!E214,0))),0)," ")</f>
        <v xml:space="preserve"> </v>
      </c>
      <c r="BH199" s="9" t="str">
        <f>IF(Aanbod!D214&gt;"",IF($BF$203&gt;0,$BE$1/$BF$203*BF199,0)," ")</f>
        <v xml:space="preserve"> </v>
      </c>
      <c r="BI199" s="10" t="str">
        <f>IF(Aanbod!D214&gt;"",IF(BG199&gt;0,BH199/BG199," ")," ")</f>
        <v xml:space="preserve"> </v>
      </c>
      <c r="BJ199" s="26"/>
      <c r="BK199" s="30"/>
      <c r="BL199" s="31" t="str">
        <f>IF(Aanbod!D214&gt;"",IF(EXACT(AK199,0),IF(EXACT(Aanbod!D214, "pA"),Berekening!B199,IF(EXACT(Aanbod!D214, "Gvg"),Berekening!B199,IF(EXACT(Aanbod!D214, "Gvg-A"),Berekening!B199,IF(EXACT(Aanbod!D214, "Gvg-B"),Berekening!B199,0)))),0)," ")</f>
        <v xml:space="preserve"> </v>
      </c>
      <c r="BM199" s="31" t="str">
        <f>IF(Aanbod!D214&gt;"",IF(EXACT(AK199,0),IF(EXACT(Aanbod!D214, "pA"),Aanbod!E214,IF(EXACT(Aanbod!D214, "Gvg"),Aanbod!E214,IF(EXACT(Aanbod!D214, "Gvg-A"),Aanbod!E214,IF(EXACT(Aanbod!D214, "Gvg-B"),Aanbod!E214,0)))),0)," ")</f>
        <v xml:space="preserve"> </v>
      </c>
      <c r="BN199" s="31" t="str">
        <f>IF(Aanbod!D214&gt;"",IF($BL$203&gt;0,$BK$1/$BL$203*BL199,0)," ")</f>
        <v xml:space="preserve"> </v>
      </c>
      <c r="BO199" s="29" t="str">
        <f>IF(Aanbod!D214&gt;"",IF(BM199&gt;0,BN199/BM199," ")," ")</f>
        <v xml:space="preserve"> </v>
      </c>
      <c r="BQ199" s="26"/>
      <c r="BR199" s="30"/>
      <c r="BS199" s="31" t="str">
        <f>IF(Aanbod!D214&gt;"",IF(EXACT(AK199,0),IF(EXACT(Aanbod!D214, "pB"),Berekening!B199,IF(EXACT(Aanbod!D214, "Gvg"),Berekening!B199,IF(EXACT(Aanbod!D214, "Gvg-A"),Berekening!B199,IF(EXACT(Aanbod!D214, "Gvg-B"),Berekening!B199,0)))),0)," ")</f>
        <v xml:space="preserve"> </v>
      </c>
      <c r="BT199" s="31" t="str">
        <f>IF(Aanbod!D214&gt;"",IF(EXACT(AK199,0),IF(EXACT(Aanbod!D214, "pB"),Aanbod!E214,IF(EXACT(Aanbod!D214, "Gvg"),Aanbod!E214,IF(EXACT(Aanbod!D214, "Gvg-A"),Aanbod!E214,IF(EXACT(Aanbod!D214, "Gvg-B"),Aanbod!E214,0)))),0)," ")</f>
        <v xml:space="preserve"> </v>
      </c>
      <c r="BU199" s="31" t="str">
        <f>IF(Aanbod!D214&gt;"",IF($BS$203&gt;0,$BR$1/$BS$203*BS199,0)," ")</f>
        <v xml:space="preserve"> </v>
      </c>
      <c r="BV199" s="29" t="str">
        <f>IF(Aanbod!D214&gt;"",IF(BT199&gt;0,BU199/BT199," ")," ")</f>
        <v xml:space="preserve"> </v>
      </c>
      <c r="BX199" s="34" t="str">
        <f>IF(Aanbod!D214&gt;"",AI199-AK199+BB199+BH199+BN199+BU199," ")</f>
        <v xml:space="preserve"> </v>
      </c>
      <c r="BY199" s="35" t="str">
        <f>IF(Aanbod!D214&gt;"",IF((BX199-AF199)&gt;0,0,(BX199-AF199))," ")</f>
        <v xml:space="preserve"> </v>
      </c>
      <c r="BZ199" s="35" t="str">
        <f>IF(Aanbod!D214&gt;"",IF((BX199-AF199)&gt;0,(BX199-AF199),0)," ")</f>
        <v xml:space="preserve"> </v>
      </c>
      <c r="CA199" s="35" t="str">
        <f>IF(Aanbod!D214&gt;"",IF(BZ199&gt;0,(Berekening!H199+BB199)/BX199*BZ199,0)," ")</f>
        <v xml:space="preserve"> </v>
      </c>
      <c r="CB199" s="35" t="str">
        <f>IF(Aanbod!D214&gt;"",IF(BZ199&gt;0,(Berekening!N199+BH199)/BX199*BZ199,0)," ")</f>
        <v xml:space="preserve"> </v>
      </c>
      <c r="CC199" s="35" t="str">
        <f>IF(Aanbod!D214&gt;"",IF(BZ199&gt;0,(Berekening!T199+BN199)/BX199*BZ199,0)," ")</f>
        <v xml:space="preserve"> </v>
      </c>
      <c r="CD199" s="33" t="str">
        <f>IF(Aanbod!D214&gt;"",IF(BZ199&gt;0,Berekening!AA199/BX199*BZ199,0)," ")</f>
        <v xml:space="preserve"> </v>
      </c>
      <c r="CE199" s="35"/>
      <c r="CM199" s="36"/>
      <c r="CN199" s="5"/>
      <c r="CO199" s="5" t="str">
        <f>IF(Aanbod!D214&gt;"",IF(EXACT(BZ199,0),IF(EXACT(AK199,0),IF(EXACT(AE199, "pA"),AH199,IF(EXACT(AE199, "Gvg-A"),AH199,IF(EXACT(AE199, "Gvg"),AH199,0))),0),0)," ")</f>
        <v xml:space="preserve"> </v>
      </c>
      <c r="CP199" s="5" t="str">
        <f>IF(Aanbod!D214&gt;"",IF(EXACT(BZ199,0),IF(EXACT(AK199,0),IF(EXACT(AE199, "pA"),AF199,IF(EXACT(AE199, "Gvg-A"),AF199,IF(EXACT(AE199, "Gvg"),AF199,0))),0),0)," ")</f>
        <v xml:space="preserve"> </v>
      </c>
      <c r="CQ199" s="5" t="str">
        <f>IF(Aanbod!D214&gt;"",IF($CO$203&gt;0,$CN$1/$CO$203*CO199,0)," ")</f>
        <v xml:space="preserve"> </v>
      </c>
      <c r="CR199" s="29" t="str">
        <f>IF(Aanbod!D214&gt;"",IF(CP199&gt;0,CQ199/CP199," ")," ")</f>
        <v xml:space="preserve"> </v>
      </c>
      <c r="CS199" s="5"/>
      <c r="CT199" s="5"/>
      <c r="CU199" s="5" t="str">
        <f>IF(Aanbod!D214&gt;"",IF(EXACT(BZ199,0),IF(EXACT(AK199,0),IF(EXACT(AE199, "pB"),AH199,IF(EXACT(AE199, "Gvg-B"),AH199,IF(EXACT(AE199, "Gvg"),AH199,0))),0),0)," ")</f>
        <v xml:space="preserve"> </v>
      </c>
      <c r="CV199" s="5" t="str">
        <f>IF(Aanbod!D214&gt;"",IF(EXACT(BZ199,0),IF(EXACT(AK199,0),IF(EXACT(AE199, "pB"),AF199,IF(EXACT(AE199, "Gvg-B"),AF199,IF(EXACT(AE199, "Gvg"),AF199,0))),0),0)," ")</f>
        <v xml:space="preserve"> </v>
      </c>
      <c r="CW199" s="9" t="str">
        <f>IF(Aanbod!D214&gt;"",IF($CU$203&gt;0,$CT$1/$CU$203*CU199,0)," ")</f>
        <v xml:space="preserve"> </v>
      </c>
      <c r="CX199" s="10" t="str">
        <f>IF(Aanbod!D214&gt;"",IF(CV199&gt;0,CW199/CV199," ")," ")</f>
        <v xml:space="preserve"> </v>
      </c>
      <c r="CY199" s="26"/>
      <c r="CZ199" s="30"/>
      <c r="DA199" s="31" t="str">
        <f>IF(Aanbod!D214&gt;"",IF(EXACT(BZ199,0),IF(EXACT(AK199,0),IF(EXACT(AE199, "pA"),AH199,IF(EXACT(AE199, "Gvg"),AH199,IF(EXACT(AE199, "Gvg-A"),AH199,IF(EXACT(AE199, "Gvg-B"),AH199,0)))),0),0)," ")</f>
        <v xml:space="preserve"> </v>
      </c>
      <c r="DB199" s="31" t="str">
        <f>IF(Aanbod!D214&gt;"",IF(EXACT(BZ199,0),IF(EXACT(AK199,0),IF(EXACT(AE199, "pA"),AF199,IF(EXACT(AE199, "Gvg"),AF199,IF(EXACT(AE199, "Gvg-A"),AF199,IF(EXACT(AE199, "Gvg-B"),AF199,0)))),0),0)," ")</f>
        <v xml:space="preserve"> </v>
      </c>
      <c r="DC199" s="31" t="str">
        <f>IF(Aanbod!D214&gt;"",IF($DA$203&gt;0,$CZ$1/$DA$203*DA199,0)," ")</f>
        <v xml:space="preserve"> </v>
      </c>
      <c r="DD199" s="29" t="str">
        <f>IF(Aanbod!D214&gt;"",IF(DB199&gt;0,DC199/DB199," ")," ")</f>
        <v xml:space="preserve"> </v>
      </c>
      <c r="DF199" s="26"/>
      <c r="DG199" s="30"/>
      <c r="DH199" s="31" t="str">
        <f>IF(Aanbod!D214&gt;"",IF(EXACT(BZ199,0),IF(EXACT(AK199,0),IF(EXACT(AE199, "pB"),AH199,IF(EXACT(AE199, "Gvg"),AH199,IF(EXACT(AE199, "Gvg-A"),AH199,IF(EXACT(AE199, "Gvg-B"),AH199,0)))),0),0)," ")</f>
        <v xml:space="preserve"> </v>
      </c>
      <c r="DI199" s="31" t="str">
        <f>IF(Aanbod!D214&gt;"",IF(EXACT(BZ199,0),IF(EXACT(AK199,0),IF(EXACT(AE199, "pB"),AF199,IF(EXACT(AE199, "Gvg"),AF199,IF(EXACT(AE199, "Gvg-A"),AF199,IF(EXACT(AE199, "Gvg-B"),AF199,0)))),0),0)," ")</f>
        <v xml:space="preserve"> </v>
      </c>
      <c r="DJ199" s="31" t="str">
        <f>IF(Aanbod!D214&gt;"",IF($DH$203&gt;0,$DG$1/$DH$203*DH199,0)," ")</f>
        <v xml:space="preserve"> </v>
      </c>
      <c r="DK199" s="29" t="str">
        <f>IF(Aanbod!D214&gt;"",IF(DI199&gt;0,DJ199/DI199," ")," ")</f>
        <v xml:space="preserve"> </v>
      </c>
      <c r="DM199" s="37" t="str">
        <f>IF(Aanbod!D214&gt;"",BX199-BZ199+CQ199+CW199+DC199+DJ199," ")</f>
        <v xml:space="preserve"> </v>
      </c>
      <c r="DN199" s="35" t="str">
        <f>IF(Aanbod!D214&gt;"",IF((DM199-AF199)&gt;0,(DM199-AF199),0)," ")</f>
        <v xml:space="preserve"> </v>
      </c>
      <c r="DO199" s="35" t="str">
        <f>IF(Aanbod!D214&gt;"",IF(DN199&gt;0,(Berekening!H199+BB199+CQ199)/DM199*DN199,0)," ")</f>
        <v xml:space="preserve"> </v>
      </c>
      <c r="DP199" s="35" t="str">
        <f>IF(Aanbod!D214&gt;"",IF(DN199&gt;0,(Berekening!N199+BH199+CW199)/DM199*DN199,0)," ")</f>
        <v xml:space="preserve"> </v>
      </c>
      <c r="DQ199" s="35" t="str">
        <f>IF(Aanbod!D214&gt;"",IF(DN199&gt;0,(Berekening!T199+BN199+DC199)/DM199*DN199,0)," ")</f>
        <v xml:space="preserve"> </v>
      </c>
      <c r="DR199" s="33" t="str">
        <f>IF(Aanbod!D214&gt;"",IF(DN199&gt;0,(Berekening!AA199+BU199+DJ199)/DM199*DN199,0)," ")</f>
        <v xml:space="preserve"> </v>
      </c>
      <c r="DS199" s="35"/>
      <c r="DT199" s="38" t="str">
        <f>IF(Aanbod!D214&gt;"",ROUND((DM199-DN199),2)," ")</f>
        <v xml:space="preserve"> </v>
      </c>
      <c r="DU199" s="38" t="str">
        <f>IF(Aanbod!D214&gt;"",IF(DT199=C199,0.01,DT199),"")</f>
        <v/>
      </c>
      <c r="DV199" s="39" t="str">
        <f>IF(Aanbod!D214&gt;"",RANK(DU199,$DU$2:$DU$201) + COUNTIF($DU$2:DU199,DU199) -1," ")</f>
        <v xml:space="preserve"> </v>
      </c>
      <c r="DW199" s="35" t="str">
        <f>IF(Aanbod!D214&gt;"",IF($DV$203&lt;0,IF(DV199&lt;=ABS($DV$203),0.01,0),IF(DV199&lt;=ABS($DV$203),-0.01,0))," ")</f>
        <v xml:space="preserve"> </v>
      </c>
      <c r="DX199" s="35"/>
      <c r="DY199" s="28" t="str">
        <f>IF(Aanbod!D214&gt;"",DT199+DW199," ")</f>
        <v xml:space="preserve"> </v>
      </c>
    </row>
    <row r="200" spans="1:129" x14ac:dyDescent="0.25">
      <c r="A200" s="26" t="str">
        <f>Aanbod!A215</f>
        <v/>
      </c>
      <c r="B200" s="27" t="str">
        <f>IF(Aanbod!D215&gt;"",IF(EXACT(Aanbod!F215, "Preferent"),Aanbod!E215*2,IF(EXACT(Aanbod!F215, "Concurrent"),Aanbod!E215,0))," ")</f>
        <v xml:space="preserve"> </v>
      </c>
      <c r="C200" s="28" t="str">
        <f>IF(Aanbod!E215&gt;0,Aanbod!E215," ")</f>
        <v xml:space="preserve"> </v>
      </c>
      <c r="D200" s="5"/>
      <c r="E200" s="5"/>
      <c r="F200" s="5" t="str">
        <f>IF(Aanbod!D215&gt;"",IF(EXACT(Aanbod!D215, "pA"),Berekening!B200,IF(EXACT(Aanbod!D215, "Gvg-A"),Berekening!B200,IF(EXACT(Aanbod!D215, "Gvg"),Berekening!B200,0)))," ")</f>
        <v xml:space="preserve"> </v>
      </c>
      <c r="G200" s="5" t="str">
        <f>IF(Aanbod!D215&gt;"",IF(EXACT(Aanbod!D215, "pA"),Aanbod!E215,IF(EXACT(Aanbod!D215, "Gvg-A"),Aanbod!E215,IF(EXACT(Aanbod!D215, "Gvg"),Aanbod!E215,0)))," ")</f>
        <v xml:space="preserve"> </v>
      </c>
      <c r="H200" s="5" t="str">
        <f>IF(Aanbod!D215&gt;"",IF($F$203&gt;0,$E$1/$F$203*F200,0)," ")</f>
        <v xml:space="preserve"> </v>
      </c>
      <c r="I200" s="29" t="str">
        <f>IF(Aanbod!D215&gt;"",IF(G200&gt;0,H200/G200," ")," ")</f>
        <v xml:space="preserve"> </v>
      </c>
      <c r="J200" s="5"/>
      <c r="K200" s="5"/>
      <c r="L200" s="5" t="str">
        <f>IF(Aanbod!D215&gt;"",IF(EXACT(Aanbod!D215, "pB"),Berekening!B200,IF(EXACT(Aanbod!D215, "Gvg-B"),Berekening!B200,IF(EXACT(Aanbod!D215, "Gvg"),Berekening!B200,0)))," ")</f>
        <v xml:space="preserve"> </v>
      </c>
      <c r="M200" s="5" t="str">
        <f>IF(Aanbod!D215&gt;"",IF(EXACT(Aanbod!D215, "pB"),Aanbod!E215,IF(EXACT(Aanbod!D215, "Gvg-B"),Aanbod!E215,IF(EXACT(Aanbod!D215, "Gvg"),Aanbod!E215,0)))," ")</f>
        <v xml:space="preserve"> </v>
      </c>
      <c r="N200" s="9" t="str">
        <f>IF(Aanbod!D215&gt;"",IF($L$203&gt;0,$K$1/$L$203*L200,0)," ")</f>
        <v xml:space="preserve"> </v>
      </c>
      <c r="O200" s="10" t="str">
        <f>IF(Aanbod!D215&gt;"",IF(M200&gt;0,N200/M200," ")," ")</f>
        <v xml:space="preserve"> </v>
      </c>
      <c r="P200" s="26"/>
      <c r="Q200" s="30"/>
      <c r="R200" s="31" t="str">
        <f>IF(Aanbod!D215&gt;"",IF(EXACT(Aanbod!D215, "pA"),Berekening!B200,IF(EXACT(Aanbod!D215, "Gvg"),Berekening!B200,IF(EXACT(Aanbod!D215, "Gvg-A"),Berekening!B200,IF(EXACT(Aanbod!D215, "Gvg-B"),Berekening!B200,0))))," ")</f>
        <v xml:space="preserve"> </v>
      </c>
      <c r="S200" s="31" t="str">
        <f>IF(Aanbod!D215&gt;"",IF(EXACT(Aanbod!D215, "pA"),Aanbod!E215,IF(EXACT(Aanbod!D215, "Gvg"),Aanbod!E215,IF(EXACT(Aanbod!D215, "Gvg-A"),Aanbod!E215,IF(EXACT(Aanbod!D215, "Gvg-B"),Aanbod!E215,0))))," ")</f>
        <v xml:space="preserve"> </v>
      </c>
      <c r="T200" s="31" t="str">
        <f>IF(Aanbod!D215&gt;"",IF($R$203&gt;0,$Q$1/$R$203*R200,0)," ")</f>
        <v xml:space="preserve"> </v>
      </c>
      <c r="U200" s="29" t="str">
        <f>IF(Aanbod!D215&gt;"",IF(S200&gt;0,T200/S200," ")," ")</f>
        <v xml:space="preserve"> </v>
      </c>
      <c r="W200" s="26"/>
      <c r="X200" s="30"/>
      <c r="Y200" s="31" t="str">
        <f>IF(Aanbod!D215&gt;"",IF(EXACT(Aanbod!D215, "pB"),Berekening!B200,IF(EXACT(Aanbod!D215, "Gvg"),Berekening!B200,IF(EXACT(Aanbod!D215, "Gvg-A"),Berekening!B200,IF(EXACT(Aanbod!D215, "Gvg-B"),Berekening!B200,0))))," ")</f>
        <v xml:space="preserve"> </v>
      </c>
      <c r="Z200" s="31" t="str">
        <f>IF(Aanbod!D215&gt;"",IF(EXACT(Aanbod!D215, "pB"),Aanbod!E215,IF(EXACT(Aanbod!D215, "Gvg"),Aanbod!E215,IF(EXACT(Aanbod!D215, "Gvg-A"),Aanbod!E215,IF(EXACT(Aanbod!D215, "Gvg-B"),Aanbod!E215,0))))," ")</f>
        <v xml:space="preserve"> </v>
      </c>
      <c r="AA200" s="31" t="str">
        <f>IF(Aanbod!D215&gt;"",IF($Y$203&gt;0,$X$1/$Y$203*Y200,0)," ")</f>
        <v xml:space="preserve"> </v>
      </c>
      <c r="AB200" s="29" t="str">
        <f>IF(Aanbod!D215&gt;"",IF(Z200&gt;0,AA200/Z200," ")," ")</f>
        <v xml:space="preserve"> </v>
      </c>
      <c r="AC200" s="32"/>
      <c r="AD200" s="26" t="str">
        <f>IF(Aanbod!D215&gt;"",ROW(AE200)-1," ")</f>
        <v xml:space="preserve"> </v>
      </c>
      <c r="AE200" t="str">
        <f>IF(Aanbod!D215&gt;"",Aanbod!D215," ")</f>
        <v xml:space="preserve"> </v>
      </c>
      <c r="AF200" s="9" t="str">
        <f>IF(Aanbod!D215&gt;"",Aanbod!E215," ")</f>
        <v xml:space="preserve"> </v>
      </c>
      <c r="AG200" t="str">
        <f>IF(Aanbod!D215&gt;"",Aanbod!F215," ")</f>
        <v xml:space="preserve"> </v>
      </c>
      <c r="AH200" s="33" t="str">
        <f>IF(Aanbod!D215&gt;"",Berekening!B200," ")</f>
        <v xml:space="preserve"> </v>
      </c>
      <c r="AI200" s="34" t="str">
        <f>IF(Aanbod!D215&gt;"",Berekening!H200+Berekening!N200+Berekening!T200+Berekening!AA200," ")</f>
        <v xml:space="preserve"> </v>
      </c>
      <c r="AJ200" s="35" t="str">
        <f>IF(Aanbod!D215&gt;"",IF((AI200-AF200)&gt;0,0,(AI200-AF200))," ")</f>
        <v xml:space="preserve"> </v>
      </c>
      <c r="AK200" s="35" t="str">
        <f>IF(Aanbod!D215&gt;"",IF((AI200-AF200)&gt;0,(AI200-AF200),0)," ")</f>
        <v xml:space="preserve"> </v>
      </c>
      <c r="AL200" s="35" t="str">
        <f>IF(Aanbod!D215&gt;"",IF(AK200&gt;0,Berekening!H200/AI200*AK200,0)," ")</f>
        <v xml:space="preserve"> </v>
      </c>
      <c r="AM200" s="35" t="str">
        <f>IF(Aanbod!D215&gt;"",IF(AK200&gt;0,Berekening!N200/AI200*AK200,0)," ")</f>
        <v xml:space="preserve"> </v>
      </c>
      <c r="AN200" s="35" t="str">
        <f>IF(Aanbod!D215&gt;"",IF(AK200&gt;0,Berekening!T200/AI200*AK200,0)," ")</f>
        <v xml:space="preserve"> </v>
      </c>
      <c r="AO200" s="33" t="str">
        <f>IF(Aanbod!D215&gt;"",IF(AK200&gt;0,Berekening!AA200/AI200*AK200,0)," ")</f>
        <v xml:space="preserve"> </v>
      </c>
      <c r="AX200" s="36"/>
      <c r="AY200" s="5"/>
      <c r="AZ200" s="5" t="str">
        <f>IF(Aanbod!D215&gt;"",IF(EXACT(AK200,0),IF(EXACT(Aanbod!D215, "pA"),Berekening!B200,IF(EXACT(Aanbod!D215, "Gvg-A"),Berekening!B200,IF(EXACT(Aanbod!D215, "Gvg"),Berekening!B200,0))),0)," ")</f>
        <v xml:space="preserve"> </v>
      </c>
      <c r="BA200" s="5" t="str">
        <f>IF(Aanbod!D215&gt;"",IF(EXACT(AK200,0),IF(EXACT(Aanbod!D215, "pA"),Aanbod!E215,IF(EXACT(Aanbod!D215, "Gvg-A"),Aanbod!E215,IF(EXACT(Aanbod!D215, "Gvg"),Aanbod!E215,0))),0)," ")</f>
        <v xml:space="preserve"> </v>
      </c>
      <c r="BB200" s="5" t="str">
        <f>IF(Aanbod!D215&gt;"",IF($AZ$203&gt;0,$AY$1/$AZ$203*AZ200,0)," ")</f>
        <v xml:space="preserve"> </v>
      </c>
      <c r="BC200" s="29" t="str">
        <f>IF(Aanbod!D215&gt;"",IF(BA200&gt;0,BB200/BA200," ")," ")</f>
        <v xml:space="preserve"> </v>
      </c>
      <c r="BD200" s="5"/>
      <c r="BE200" s="5"/>
      <c r="BF200" s="5" t="str">
        <f>IF(Aanbod!D215&gt;"",IF(EXACT(AK200,0),IF(EXACT(Aanbod!D215, "pB"),Berekening!B200,IF(EXACT(Aanbod!D215, "Gvg-B"),Berekening!B200,IF(EXACT(Aanbod!D215, "Gvg"),Berekening!B200,0))),0)," ")</f>
        <v xml:space="preserve"> </v>
      </c>
      <c r="BG200" s="5" t="str">
        <f>IF(Aanbod!D215&gt;"",IF(EXACT(AK200,0),IF(EXACT(Aanbod!D215, "pB"),Aanbod!E215,IF(EXACT(Aanbod!D215, "Gvg-B"),Aanbod!E215,IF(EXACT(Aanbod!D215, "Gvg"),Aanbod!E215,0))),0)," ")</f>
        <v xml:space="preserve"> </v>
      </c>
      <c r="BH200" s="9" t="str">
        <f>IF(Aanbod!D215&gt;"",IF($BF$203&gt;0,$BE$1/$BF$203*BF200,0)," ")</f>
        <v xml:space="preserve"> </v>
      </c>
      <c r="BI200" s="10" t="str">
        <f>IF(Aanbod!D215&gt;"",IF(BG200&gt;0,BH200/BG200," ")," ")</f>
        <v xml:space="preserve"> </v>
      </c>
      <c r="BJ200" s="26"/>
      <c r="BK200" s="30"/>
      <c r="BL200" s="31" t="str">
        <f>IF(Aanbod!D215&gt;"",IF(EXACT(AK200,0),IF(EXACT(Aanbod!D215, "pA"),Berekening!B200,IF(EXACT(Aanbod!D215, "Gvg"),Berekening!B200,IF(EXACT(Aanbod!D215, "Gvg-A"),Berekening!B200,IF(EXACT(Aanbod!D215, "Gvg-B"),Berekening!B200,0)))),0)," ")</f>
        <v xml:space="preserve"> </v>
      </c>
      <c r="BM200" s="31" t="str">
        <f>IF(Aanbod!D215&gt;"",IF(EXACT(AK200,0),IF(EXACT(Aanbod!D215, "pA"),Aanbod!E215,IF(EXACT(Aanbod!D215, "Gvg"),Aanbod!E215,IF(EXACT(Aanbod!D215, "Gvg-A"),Aanbod!E215,IF(EXACT(Aanbod!D215, "Gvg-B"),Aanbod!E215,0)))),0)," ")</f>
        <v xml:space="preserve"> </v>
      </c>
      <c r="BN200" s="31" t="str">
        <f>IF(Aanbod!D215&gt;"",IF($BL$203&gt;0,$BK$1/$BL$203*BL200,0)," ")</f>
        <v xml:space="preserve"> </v>
      </c>
      <c r="BO200" s="29" t="str">
        <f>IF(Aanbod!D215&gt;"",IF(BM200&gt;0,BN200/BM200," ")," ")</f>
        <v xml:space="preserve"> </v>
      </c>
      <c r="BQ200" s="26"/>
      <c r="BR200" s="30"/>
      <c r="BS200" s="31" t="str">
        <f>IF(Aanbod!D215&gt;"",IF(EXACT(AK200,0),IF(EXACT(Aanbod!D215, "pB"),Berekening!B200,IF(EXACT(Aanbod!D215, "Gvg"),Berekening!B200,IF(EXACT(Aanbod!D215, "Gvg-A"),Berekening!B200,IF(EXACT(Aanbod!D215, "Gvg-B"),Berekening!B200,0)))),0)," ")</f>
        <v xml:space="preserve"> </v>
      </c>
      <c r="BT200" s="31" t="str">
        <f>IF(Aanbod!D215&gt;"",IF(EXACT(AK200,0),IF(EXACT(Aanbod!D215, "pB"),Aanbod!E215,IF(EXACT(Aanbod!D215, "Gvg"),Aanbod!E215,IF(EXACT(Aanbod!D215, "Gvg-A"),Aanbod!E215,IF(EXACT(Aanbod!D215, "Gvg-B"),Aanbod!E215,0)))),0)," ")</f>
        <v xml:space="preserve"> </v>
      </c>
      <c r="BU200" s="31" t="str">
        <f>IF(Aanbod!D215&gt;"",IF($BS$203&gt;0,$BR$1/$BS$203*BS200,0)," ")</f>
        <v xml:space="preserve"> </v>
      </c>
      <c r="BV200" s="29" t="str">
        <f>IF(Aanbod!D215&gt;"",IF(BT200&gt;0,BU200/BT200," ")," ")</f>
        <v xml:space="preserve"> </v>
      </c>
      <c r="BX200" s="34" t="str">
        <f>IF(Aanbod!D215&gt;"",AI200-AK200+BB200+BH200+BN200+BU200," ")</f>
        <v xml:space="preserve"> </v>
      </c>
      <c r="BY200" s="35" t="str">
        <f>IF(Aanbod!D215&gt;"",IF((BX200-AF200)&gt;0,0,(BX200-AF200))," ")</f>
        <v xml:space="preserve"> </v>
      </c>
      <c r="BZ200" s="35" t="str">
        <f>IF(Aanbod!D215&gt;"",IF((BX200-AF200)&gt;0,(BX200-AF200),0)," ")</f>
        <v xml:space="preserve"> </v>
      </c>
      <c r="CA200" s="35" t="str">
        <f>IF(Aanbod!D215&gt;"",IF(BZ200&gt;0,(Berekening!H200+BB200)/BX200*BZ200,0)," ")</f>
        <v xml:space="preserve"> </v>
      </c>
      <c r="CB200" s="35" t="str">
        <f>IF(Aanbod!D215&gt;"",IF(BZ200&gt;0,(Berekening!N200+BH200)/BX200*BZ200,0)," ")</f>
        <v xml:space="preserve"> </v>
      </c>
      <c r="CC200" s="35" t="str">
        <f>IF(Aanbod!D215&gt;"",IF(BZ200&gt;0,(Berekening!T200+BN200)/BX200*BZ200,0)," ")</f>
        <v xml:space="preserve"> </v>
      </c>
      <c r="CD200" s="33" t="str">
        <f>IF(Aanbod!D215&gt;"",IF(BZ200&gt;0,Berekening!AA200/BX200*BZ200,0)," ")</f>
        <v xml:space="preserve"> </v>
      </c>
      <c r="CE200" s="35"/>
      <c r="CM200" s="36"/>
      <c r="CN200" s="5"/>
      <c r="CO200" s="5" t="str">
        <f>IF(Aanbod!D215&gt;"",IF(EXACT(BZ200,0),IF(EXACT(AK200,0),IF(EXACT(AE200, "pA"),AH200,IF(EXACT(AE200, "Gvg-A"),AH200,IF(EXACT(AE200, "Gvg"),AH200,0))),0),0)," ")</f>
        <v xml:space="preserve"> </v>
      </c>
      <c r="CP200" s="5" t="str">
        <f>IF(Aanbod!D215&gt;"",IF(EXACT(BZ200,0),IF(EXACT(AK200,0),IF(EXACT(AE200, "pA"),AF200,IF(EXACT(AE200, "Gvg-A"),AF200,IF(EXACT(AE200, "Gvg"),AF200,0))),0),0)," ")</f>
        <v xml:space="preserve"> </v>
      </c>
      <c r="CQ200" s="5" t="str">
        <f>IF(Aanbod!D215&gt;"",IF($CO$203&gt;0,$CN$1/$CO$203*CO200,0)," ")</f>
        <v xml:space="preserve"> </v>
      </c>
      <c r="CR200" s="29" t="str">
        <f>IF(Aanbod!D215&gt;"",IF(CP200&gt;0,CQ200/CP200," ")," ")</f>
        <v xml:space="preserve"> </v>
      </c>
      <c r="CS200" s="5"/>
      <c r="CT200" s="5"/>
      <c r="CU200" s="5" t="str">
        <f>IF(Aanbod!D215&gt;"",IF(EXACT(BZ200,0),IF(EXACT(AK200,0),IF(EXACT(AE200, "pB"),AH200,IF(EXACT(AE200, "Gvg-B"),AH200,IF(EXACT(AE200, "Gvg"),AH200,0))),0),0)," ")</f>
        <v xml:space="preserve"> </v>
      </c>
      <c r="CV200" s="5" t="str">
        <f>IF(Aanbod!D215&gt;"",IF(EXACT(BZ200,0),IF(EXACT(AK200,0),IF(EXACT(AE200, "pB"),AF200,IF(EXACT(AE200, "Gvg-B"),AF200,IF(EXACT(AE200, "Gvg"),AF200,0))),0),0)," ")</f>
        <v xml:space="preserve"> </v>
      </c>
      <c r="CW200" s="9" t="str">
        <f>IF(Aanbod!D215&gt;"",IF($CU$203&gt;0,$CT$1/$CU$203*CU200,0)," ")</f>
        <v xml:space="preserve"> </v>
      </c>
      <c r="CX200" s="10" t="str">
        <f>IF(Aanbod!D215&gt;"",IF(CV200&gt;0,CW200/CV200," ")," ")</f>
        <v xml:space="preserve"> </v>
      </c>
      <c r="CY200" s="26"/>
      <c r="CZ200" s="30"/>
      <c r="DA200" s="31" t="str">
        <f>IF(Aanbod!D215&gt;"",IF(EXACT(BZ200,0),IF(EXACT(AK200,0),IF(EXACT(AE200, "pA"),AH200,IF(EXACT(AE200, "Gvg"),AH200,IF(EXACT(AE200, "Gvg-A"),AH200,IF(EXACT(AE200, "Gvg-B"),AH200,0)))),0),0)," ")</f>
        <v xml:space="preserve"> </v>
      </c>
      <c r="DB200" s="31" t="str">
        <f>IF(Aanbod!D215&gt;"",IF(EXACT(BZ200,0),IF(EXACT(AK200,0),IF(EXACT(AE200, "pA"),AF200,IF(EXACT(AE200, "Gvg"),AF200,IF(EXACT(AE200, "Gvg-A"),AF200,IF(EXACT(AE200, "Gvg-B"),AF200,0)))),0),0)," ")</f>
        <v xml:space="preserve"> </v>
      </c>
      <c r="DC200" s="31" t="str">
        <f>IF(Aanbod!D215&gt;"",IF($DA$203&gt;0,$CZ$1/$DA$203*DA200,0)," ")</f>
        <v xml:space="preserve"> </v>
      </c>
      <c r="DD200" s="29" t="str">
        <f>IF(Aanbod!D215&gt;"",IF(DB200&gt;0,DC200/DB200," ")," ")</f>
        <v xml:space="preserve"> </v>
      </c>
      <c r="DF200" s="26"/>
      <c r="DG200" s="30"/>
      <c r="DH200" s="31" t="str">
        <f>IF(Aanbod!D215&gt;"",IF(EXACT(BZ200,0),IF(EXACT(AK200,0),IF(EXACT(AE200, "pB"),AH200,IF(EXACT(AE200, "Gvg"),AH200,IF(EXACT(AE200, "Gvg-A"),AH200,IF(EXACT(AE200, "Gvg-B"),AH200,0)))),0),0)," ")</f>
        <v xml:space="preserve"> </v>
      </c>
      <c r="DI200" s="31" t="str">
        <f>IF(Aanbod!D215&gt;"",IF(EXACT(BZ200,0),IF(EXACT(AK200,0),IF(EXACT(AE200, "pB"),AF200,IF(EXACT(AE200, "Gvg"),AF200,IF(EXACT(AE200, "Gvg-A"),AF200,IF(EXACT(AE200, "Gvg-B"),AF200,0)))),0),0)," ")</f>
        <v xml:space="preserve"> </v>
      </c>
      <c r="DJ200" s="31" t="str">
        <f>IF(Aanbod!D215&gt;"",IF($DH$203&gt;0,$DG$1/$DH$203*DH200,0)," ")</f>
        <v xml:space="preserve"> </v>
      </c>
      <c r="DK200" s="29" t="str">
        <f>IF(Aanbod!D215&gt;"",IF(DI200&gt;0,DJ200/DI200," ")," ")</f>
        <v xml:space="preserve"> </v>
      </c>
      <c r="DM200" s="37" t="str">
        <f>IF(Aanbod!D215&gt;"",BX200-BZ200+CQ200+CW200+DC200+DJ200," ")</f>
        <v xml:space="preserve"> </v>
      </c>
      <c r="DN200" s="35" t="str">
        <f>IF(Aanbod!D215&gt;"",IF((DM200-AF200)&gt;0,(DM200-AF200),0)," ")</f>
        <v xml:space="preserve"> </v>
      </c>
      <c r="DO200" s="35" t="str">
        <f>IF(Aanbod!D215&gt;"",IF(DN200&gt;0,(Berekening!H200+BB200+CQ200)/DM200*DN200,0)," ")</f>
        <v xml:space="preserve"> </v>
      </c>
      <c r="DP200" s="35" t="str">
        <f>IF(Aanbod!D215&gt;"",IF(DN200&gt;0,(Berekening!N200+BH200+CW200)/DM200*DN200,0)," ")</f>
        <v xml:space="preserve"> </v>
      </c>
      <c r="DQ200" s="35" t="str">
        <f>IF(Aanbod!D215&gt;"",IF(DN200&gt;0,(Berekening!T200+BN200+DC200)/DM200*DN200,0)," ")</f>
        <v xml:space="preserve"> </v>
      </c>
      <c r="DR200" s="33" t="str">
        <f>IF(Aanbod!D215&gt;"",IF(DN200&gt;0,(Berekening!AA200+BU200+DJ200)/DM200*DN200,0)," ")</f>
        <v xml:space="preserve"> </v>
      </c>
      <c r="DS200" s="35"/>
      <c r="DT200" s="38" t="str">
        <f>IF(Aanbod!D215&gt;"",ROUND((DM200-DN200),2)," ")</f>
        <v xml:space="preserve"> </v>
      </c>
      <c r="DU200" s="38" t="str">
        <f>IF(Aanbod!D215&gt;"",IF(DT200=C200,0.01,DT200),"")</f>
        <v/>
      </c>
      <c r="DV200" s="39" t="str">
        <f>IF(Aanbod!D215&gt;"",RANK(DU200,$DU$2:$DU$201) + COUNTIF($DU$2:DU200,DU200) -1," ")</f>
        <v xml:space="preserve"> </v>
      </c>
      <c r="DW200" s="35" t="str">
        <f>IF(Aanbod!D215&gt;"",IF($DV$203&lt;0,IF(DV200&lt;=ABS($DV$203),0.01,0),IF(DV200&lt;=ABS($DV$203),-0.01,0))," ")</f>
        <v xml:space="preserve"> </v>
      </c>
      <c r="DX200" s="35"/>
      <c r="DY200" s="28" t="str">
        <f>IF(Aanbod!D215&gt;"",DT200+DW200," ")</f>
        <v xml:space="preserve"> </v>
      </c>
    </row>
    <row r="201" spans="1:129" x14ac:dyDescent="0.25">
      <c r="A201" s="26" t="str">
        <f>Aanbod!A216</f>
        <v/>
      </c>
      <c r="B201" s="27" t="str">
        <f>IF(Aanbod!D216&gt;"",IF(EXACT(Aanbod!F216, "Preferent"),Aanbod!E216*2,IF(EXACT(Aanbod!F216, "Concurrent"),Aanbod!E216,0))," ")</f>
        <v xml:space="preserve"> </v>
      </c>
      <c r="C201" s="28" t="str">
        <f>IF(Aanbod!E216&gt;0,Aanbod!E216," ")</f>
        <v xml:space="preserve"> </v>
      </c>
      <c r="D201" s="5"/>
      <c r="E201" s="5"/>
      <c r="F201" s="5" t="str">
        <f>IF(Aanbod!D216&gt;"",IF(EXACT(Aanbod!D216, "pA"),Berekening!B201,IF(EXACT(Aanbod!D216, "Gvg-A"),Berekening!B201,IF(EXACT(Aanbod!D216, "Gvg"),Berekening!B201,0)))," ")</f>
        <v xml:space="preserve"> </v>
      </c>
      <c r="G201" s="5" t="str">
        <f>IF(Aanbod!D216&gt;"",IF(EXACT(Aanbod!D216, "pA"),Aanbod!E216,IF(EXACT(Aanbod!D216, "Gvg-A"),Aanbod!E216,IF(EXACT(Aanbod!D216, "Gvg"),Aanbod!E216,0)))," ")</f>
        <v xml:space="preserve"> </v>
      </c>
      <c r="H201" s="5" t="str">
        <f>IF(Aanbod!D216&gt;"",IF($F$203&gt;0,$E$1/$F$203*F201,0)," ")</f>
        <v xml:space="preserve"> </v>
      </c>
      <c r="I201" s="29" t="str">
        <f>IF(Aanbod!D216&gt;"",IF(G201&gt;0,H201/G201," ")," ")</f>
        <v xml:space="preserve"> </v>
      </c>
      <c r="J201" s="5"/>
      <c r="K201" s="5"/>
      <c r="L201" s="5" t="str">
        <f>IF(Aanbod!D216&gt;"",IF(EXACT(Aanbod!D216, "pB"),Berekening!B201,IF(EXACT(Aanbod!D216, "Gvg-B"),Berekening!B201,IF(EXACT(Aanbod!D216, "Gvg"),Berekening!B201,0)))," ")</f>
        <v xml:space="preserve"> </v>
      </c>
      <c r="M201" s="5" t="str">
        <f>IF(Aanbod!D216&gt;"",IF(EXACT(Aanbod!D216, "pB"),Aanbod!E216,IF(EXACT(Aanbod!D216, "Gvg-B"),Aanbod!E216,IF(EXACT(Aanbod!D216, "Gvg"),Aanbod!E216,0)))," ")</f>
        <v xml:space="preserve"> </v>
      </c>
      <c r="N201" s="9" t="str">
        <f>IF(Aanbod!D216&gt;"",IF($L$203&gt;0,$K$1/$L$203*L201,0)," ")</f>
        <v xml:space="preserve"> </v>
      </c>
      <c r="O201" s="10" t="str">
        <f>IF(Aanbod!D216&gt;"",IF(M201&gt;0,N201/M201," ")," ")</f>
        <v xml:space="preserve"> </v>
      </c>
      <c r="P201" s="26"/>
      <c r="Q201" s="30"/>
      <c r="R201" s="31" t="str">
        <f>IF(Aanbod!D216&gt;"",IF(EXACT(Aanbod!D216, "pA"),Berekening!B201,IF(EXACT(Aanbod!D216, "Gvg"),Berekening!B201,IF(EXACT(Aanbod!D216, "Gvg-A"),Berekening!B201,IF(EXACT(Aanbod!D216, "Gvg-B"),Berekening!B201,0))))," ")</f>
        <v xml:space="preserve"> </v>
      </c>
      <c r="S201" s="31" t="str">
        <f>IF(Aanbod!D216&gt;"",IF(EXACT(Aanbod!D216, "pA"),Aanbod!E216,IF(EXACT(Aanbod!D216, "Gvg"),Aanbod!E216,IF(EXACT(Aanbod!D216, "Gvg-A"),Aanbod!E216,IF(EXACT(Aanbod!D216, "Gvg-B"),Aanbod!E216,0))))," ")</f>
        <v xml:space="preserve"> </v>
      </c>
      <c r="T201" s="31" t="str">
        <f>IF(Aanbod!D216&gt;"",IF($R$203&gt;0,$Q$1/$R$203*R201,0)," ")</f>
        <v xml:space="preserve"> </v>
      </c>
      <c r="U201" s="29" t="str">
        <f>IF(Aanbod!D216&gt;"",IF(S201&gt;0,T201/S201," ")," ")</f>
        <v xml:space="preserve"> </v>
      </c>
      <c r="W201" s="26"/>
      <c r="X201" s="30"/>
      <c r="Y201" s="31" t="str">
        <f>IF(Aanbod!D216&gt;"",IF(EXACT(Aanbod!D216, "pB"),Berekening!B201,IF(EXACT(Aanbod!D216, "Gvg"),Berekening!B201,IF(EXACT(Aanbod!D216, "Gvg-A"),Berekening!B201,IF(EXACT(Aanbod!D216, "Gvg-B"),Berekening!B201,0))))," ")</f>
        <v xml:space="preserve"> </v>
      </c>
      <c r="Z201" s="31" t="str">
        <f>IF(Aanbod!D216&gt;"",IF(EXACT(Aanbod!D216, "pB"),Aanbod!E216,IF(EXACT(Aanbod!D216, "Gvg"),Aanbod!E216,IF(EXACT(Aanbod!D216, "Gvg-A"),Aanbod!E216,IF(EXACT(Aanbod!D216, "Gvg-B"),Aanbod!E216,0))))," ")</f>
        <v xml:space="preserve"> </v>
      </c>
      <c r="AA201" s="31" t="str">
        <f>IF(Aanbod!D216&gt;"",IF($Y$203&gt;0,$X$1/$Y$203*Y201,0)," ")</f>
        <v xml:space="preserve"> </v>
      </c>
      <c r="AB201" s="29" t="str">
        <f>IF(Aanbod!D216&gt;"",IF(Z201&gt;0,AA201/Z201," ")," ")</f>
        <v xml:space="preserve"> </v>
      </c>
      <c r="AC201" s="32"/>
      <c r="AD201" s="26" t="str">
        <f>IF(Aanbod!D216&gt;"",ROW(AE201)-1," ")</f>
        <v xml:space="preserve"> </v>
      </c>
      <c r="AE201" t="str">
        <f>IF(Aanbod!D216&gt;"",Aanbod!D216," ")</f>
        <v xml:space="preserve"> </v>
      </c>
      <c r="AF201" s="9" t="str">
        <f>IF(Aanbod!D216&gt;"",Aanbod!E216," ")</f>
        <v xml:space="preserve"> </v>
      </c>
      <c r="AG201" t="str">
        <f>IF(Aanbod!D216&gt;"",Aanbod!F216," ")</f>
        <v xml:space="preserve"> </v>
      </c>
      <c r="AH201" s="33" t="str">
        <f>IF(Aanbod!D216&gt;"",Berekening!B201," ")</f>
        <v xml:space="preserve"> </v>
      </c>
      <c r="AI201" s="34" t="str">
        <f>IF(Aanbod!D216&gt;"",Berekening!H201+Berekening!N201+Berekening!T201+Berekening!AA201," ")</f>
        <v xml:space="preserve"> </v>
      </c>
      <c r="AJ201" s="35" t="str">
        <f>IF(Aanbod!D216&gt;"",IF((AI201-AF201)&gt;0,0,(AI201-AF201))," ")</f>
        <v xml:space="preserve"> </v>
      </c>
      <c r="AK201" s="35" t="str">
        <f>IF(Aanbod!D216&gt;"",IF((AI201-AF201)&gt;0,(AI201-AF201),0)," ")</f>
        <v xml:space="preserve"> </v>
      </c>
      <c r="AL201" s="35" t="str">
        <f>IF(Aanbod!D216&gt;"",IF(AK201&gt;0,Berekening!H201/AI201*AK201,0)," ")</f>
        <v xml:space="preserve"> </v>
      </c>
      <c r="AM201" s="35" t="str">
        <f>IF(Aanbod!D216&gt;"",IF(AK201&gt;0,Berekening!N201/AI201*AK201,0)," ")</f>
        <v xml:space="preserve"> </v>
      </c>
      <c r="AN201" s="35" t="str">
        <f>IF(Aanbod!D216&gt;"",IF(AK201&gt;0,Berekening!T201/AI201*AK201,0)," ")</f>
        <v xml:space="preserve"> </v>
      </c>
      <c r="AO201" s="33" t="str">
        <f>IF(Aanbod!D216&gt;"",IF(AK201&gt;0,Berekening!AA201/AI201*AK201,0)," ")</f>
        <v xml:space="preserve"> </v>
      </c>
      <c r="AX201" s="36"/>
      <c r="AY201" s="5"/>
      <c r="AZ201" s="5" t="str">
        <f>IF(Aanbod!D216&gt;"",IF(EXACT(AK201,0),IF(EXACT(Aanbod!D216, "pA"),Berekening!B201,IF(EXACT(Aanbod!D216, "Gvg-A"),Berekening!B201,IF(EXACT(Aanbod!D216, "Gvg"),Berekening!B201,0))),0)," ")</f>
        <v xml:space="preserve"> </v>
      </c>
      <c r="BA201" s="5" t="str">
        <f>IF(Aanbod!D216&gt;"",IF(EXACT(AK201,0),IF(EXACT(Aanbod!D216, "pA"),Aanbod!E216,IF(EXACT(Aanbod!D216, "Gvg-A"),Aanbod!E216,IF(EXACT(Aanbod!D216, "Gvg"),Aanbod!E216,0))),0)," ")</f>
        <v xml:space="preserve"> </v>
      </c>
      <c r="BB201" s="5" t="str">
        <f>IF(Aanbod!D216&gt;"",IF($AZ$203&gt;0,$AY$1/$AZ$203*AZ201,0)," ")</f>
        <v xml:space="preserve"> </v>
      </c>
      <c r="BC201" s="29" t="str">
        <f>IF(Aanbod!D216&gt;"",IF(BA201&gt;0,BB201/BA201," ")," ")</f>
        <v xml:space="preserve"> </v>
      </c>
      <c r="BD201" s="5"/>
      <c r="BE201" s="5"/>
      <c r="BF201" s="5" t="str">
        <f>IF(Aanbod!D216&gt;"",IF(EXACT(AK201,0),IF(EXACT(Aanbod!D216, "pB"),Berekening!B201,IF(EXACT(Aanbod!D216, "Gvg-B"),Berekening!B201,IF(EXACT(Aanbod!D216, "Gvg"),Berekening!B201,0))),0)," ")</f>
        <v xml:space="preserve"> </v>
      </c>
      <c r="BG201" s="5" t="str">
        <f>IF(Aanbod!D216&gt;"",IF(EXACT(AK201,0),IF(EXACT(Aanbod!D216, "pB"),Aanbod!E216,IF(EXACT(Aanbod!D216, "Gvg-B"),Aanbod!E216,IF(EXACT(Aanbod!D216, "Gvg"),Aanbod!E216,0))),0)," ")</f>
        <v xml:space="preserve"> </v>
      </c>
      <c r="BH201" s="9" t="str">
        <f>IF(Aanbod!D216&gt;"",IF($BF$203&gt;0,$BE$1/$BF$203*BF201,0)," ")</f>
        <v xml:space="preserve"> </v>
      </c>
      <c r="BI201" s="10" t="str">
        <f>IF(Aanbod!D216&gt;"",IF(BG201&gt;0,BH201/BG201," ")," ")</f>
        <v xml:space="preserve"> </v>
      </c>
      <c r="BJ201" s="26"/>
      <c r="BK201" s="30"/>
      <c r="BL201" s="31" t="str">
        <f>IF(Aanbod!D216&gt;"",IF(EXACT(AK201,0),IF(EXACT(Aanbod!D216, "pA"),Berekening!B201,IF(EXACT(Aanbod!D216, "Gvg"),Berekening!B201,IF(EXACT(Aanbod!D216, "Gvg-A"),Berekening!B201,IF(EXACT(Aanbod!D216, "Gvg-B"),Berekening!B201,0)))),0)," ")</f>
        <v xml:space="preserve"> </v>
      </c>
      <c r="BM201" s="31" t="str">
        <f>IF(Aanbod!D216&gt;"",IF(EXACT(AK201,0),IF(EXACT(Aanbod!D216, "pA"),Aanbod!E216,IF(EXACT(Aanbod!D216, "Gvg"),Aanbod!E216,IF(EXACT(Aanbod!D216, "Gvg-A"),Aanbod!E216,IF(EXACT(Aanbod!D216, "Gvg-B"),Aanbod!E216,0)))),0)," ")</f>
        <v xml:space="preserve"> </v>
      </c>
      <c r="BN201" s="31" t="str">
        <f>IF(Aanbod!D216&gt;"",IF($BL$203&gt;0,$BK$1/$BL$203*BL201,0)," ")</f>
        <v xml:space="preserve"> </v>
      </c>
      <c r="BO201" s="29" t="str">
        <f>IF(Aanbod!D216&gt;"",IF(BM201&gt;0,BN201/BM201," ")," ")</f>
        <v xml:space="preserve"> </v>
      </c>
      <c r="BQ201" s="26"/>
      <c r="BR201" s="30"/>
      <c r="BS201" s="31" t="str">
        <f>IF(Aanbod!D216&gt;"",IF(EXACT(AK201,0),IF(EXACT(Aanbod!D216, "pB"),Berekening!B201,IF(EXACT(Aanbod!D216, "Gvg"),Berekening!B201,IF(EXACT(Aanbod!D216, "Gvg-A"),Berekening!B201,IF(EXACT(Aanbod!D216, "Gvg-B"),Berekening!B201,0)))),0)," ")</f>
        <v xml:space="preserve"> </v>
      </c>
      <c r="BT201" s="31" t="str">
        <f>IF(Aanbod!D216&gt;"",IF(EXACT(AK201,0),IF(EXACT(Aanbod!D216, "pB"),Aanbod!E216,IF(EXACT(Aanbod!D216, "Gvg"),Aanbod!E216,IF(EXACT(Aanbod!D216, "Gvg-A"),Aanbod!E216,IF(EXACT(Aanbod!D216, "Gvg-B"),Aanbod!E216,0)))),0)," ")</f>
        <v xml:space="preserve"> </v>
      </c>
      <c r="BU201" s="31" t="str">
        <f>IF(Aanbod!D216&gt;"",IF($BS$203&gt;0,$BR$1/$BS$203*BS201,0)," ")</f>
        <v xml:space="preserve"> </v>
      </c>
      <c r="BV201" s="29" t="str">
        <f>IF(Aanbod!D216&gt;"",IF(BT201&gt;0,BU201/BT201," ")," ")</f>
        <v xml:space="preserve"> </v>
      </c>
      <c r="BX201" s="34" t="str">
        <f>IF(Aanbod!D216&gt;"",AI201-AK201+BB201+BH201+BN201+BU201," ")</f>
        <v xml:space="preserve"> </v>
      </c>
      <c r="BY201" s="35" t="str">
        <f>IF(Aanbod!D216&gt;"",IF((BX201-AF201)&gt;0,0,(BX201-AF201))," ")</f>
        <v xml:space="preserve"> </v>
      </c>
      <c r="BZ201" s="35" t="str">
        <f>IF(Aanbod!D216&gt;"",IF((BX201-AF201)&gt;0,(BX201-AF201),0)," ")</f>
        <v xml:space="preserve"> </v>
      </c>
      <c r="CA201" s="35" t="str">
        <f>IF(Aanbod!D216&gt;"",IF(BZ201&gt;0,(Berekening!H201+BB201)/BX201*BZ201,0)," ")</f>
        <v xml:space="preserve"> </v>
      </c>
      <c r="CB201" s="35" t="str">
        <f>IF(Aanbod!D216&gt;"",IF(BZ201&gt;0,(Berekening!N201+BH201)/BX201*BZ201,0)," ")</f>
        <v xml:space="preserve"> </v>
      </c>
      <c r="CC201" s="35" t="str">
        <f>IF(Aanbod!D216&gt;"",IF(BZ201&gt;0,(Berekening!T201+BN201)/BX201*BZ201,0)," ")</f>
        <v xml:space="preserve"> </v>
      </c>
      <c r="CD201" s="33" t="str">
        <f>IF(Aanbod!D216&gt;"",IF(BZ201&gt;0,Berekening!AA201/BX201*BZ201,0)," ")</f>
        <v xml:space="preserve"> </v>
      </c>
      <c r="CE201" s="35"/>
      <c r="CM201" s="36"/>
      <c r="CN201" s="5"/>
      <c r="CO201" s="5" t="str">
        <f>IF(Aanbod!D216&gt;"",IF(EXACT(BZ201,0),IF(EXACT(AK201,0),IF(EXACT(AE201, "pA"),AH201,IF(EXACT(AE201, "Gvg-A"),AH201,IF(EXACT(AE201, "Gvg"),AH201,0))),0),0)," ")</f>
        <v xml:space="preserve"> </v>
      </c>
      <c r="CP201" s="5" t="str">
        <f>IF(Aanbod!D216&gt;"",IF(EXACT(BZ201,0),IF(EXACT(AK201,0),IF(EXACT(AE201, "pA"),AF201,IF(EXACT(AE201, "Gvg-A"),AF201,IF(EXACT(AE201, "Gvg"),AF201,0))),0),0)," ")</f>
        <v xml:space="preserve"> </v>
      </c>
      <c r="CQ201" s="5" t="str">
        <f>IF(Aanbod!D216&gt;"",IF($CO$203&gt;0,$CN$1/$CO$203*CO201,0)," ")</f>
        <v xml:space="preserve"> </v>
      </c>
      <c r="CR201" s="29" t="str">
        <f>IF(Aanbod!D216&gt;"",IF(CP201&gt;0,CQ201/CP201," ")," ")</f>
        <v xml:space="preserve"> </v>
      </c>
      <c r="CS201" s="5"/>
      <c r="CT201" s="5"/>
      <c r="CU201" s="5" t="str">
        <f>IF(Aanbod!D216&gt;"",IF(EXACT(BZ201,0),IF(EXACT(AK201,0),IF(EXACT(AE201, "pB"),AH201,IF(EXACT(AE201, "Gvg-B"),AH201,IF(EXACT(AE201, "Gvg"),AH201,0))),0),0)," ")</f>
        <v xml:space="preserve"> </v>
      </c>
      <c r="CV201" s="5" t="str">
        <f>IF(Aanbod!D216&gt;"",IF(EXACT(BZ201,0),IF(EXACT(AK201,0),IF(EXACT(AE201, "pB"),AF201,IF(EXACT(AE201, "Gvg-B"),AF201,IF(EXACT(AE201, "Gvg"),AF201,0))),0),0)," ")</f>
        <v xml:space="preserve"> </v>
      </c>
      <c r="CW201" s="9" t="str">
        <f>IF(Aanbod!D216&gt;"",IF($CU$203&gt;0,$CT$1/$CU$203*CU201,0)," ")</f>
        <v xml:space="preserve"> </v>
      </c>
      <c r="CX201" s="10" t="str">
        <f>IF(Aanbod!D216&gt;"",IF(CV201&gt;0,CW201/CV201," ")," ")</f>
        <v xml:space="preserve"> </v>
      </c>
      <c r="CY201" s="26"/>
      <c r="CZ201" s="30"/>
      <c r="DA201" s="31" t="str">
        <f>IF(Aanbod!D216&gt;"",IF(EXACT(BZ201,0),IF(EXACT(AK201,0),IF(EXACT(AE201, "pA"),AH201,IF(EXACT(AE201, "Gvg"),AH201,IF(EXACT(AE201, "Gvg-A"),AH201,IF(EXACT(AE201, "Gvg-B"),AH201,0)))),0),0)," ")</f>
        <v xml:space="preserve"> </v>
      </c>
      <c r="DB201" s="31" t="str">
        <f>IF(Aanbod!D216&gt;"",IF(EXACT(BZ201,0),IF(EXACT(AK201,0),IF(EXACT(AE201, "pA"),AF201,IF(EXACT(AE201, "Gvg"),AF201,IF(EXACT(AE201, "Gvg-A"),AF201,IF(EXACT(AE201, "Gvg-B"),AF201,0)))),0),0)," ")</f>
        <v xml:space="preserve"> </v>
      </c>
      <c r="DC201" s="31" t="str">
        <f>IF(Aanbod!D216&gt;"",IF($DA$203&gt;0,$CZ$1/$DA$203*DA201,0)," ")</f>
        <v xml:space="preserve"> </v>
      </c>
      <c r="DD201" s="29" t="str">
        <f>IF(Aanbod!D216&gt;"",IF(DB201&gt;0,DC201/DB201," ")," ")</f>
        <v xml:space="preserve"> </v>
      </c>
      <c r="DF201" s="26"/>
      <c r="DG201" s="30"/>
      <c r="DH201" s="31" t="str">
        <f>IF(Aanbod!D216&gt;"",IF(EXACT(BZ201,0),IF(EXACT(AK201,0),IF(EXACT(AE201, "pB"),AH201,IF(EXACT(AE201, "Gvg"),AH201,IF(EXACT(AE201, "Gvg-A"),AH201,IF(EXACT(AE201, "Gvg-B"),AH201,0)))),0),0)," ")</f>
        <v xml:space="preserve"> </v>
      </c>
      <c r="DI201" s="31" t="str">
        <f>IF(Aanbod!D216&gt;"",IF(EXACT(BZ201,0),IF(EXACT(AK201,0),IF(EXACT(AE201, "pB"),AF201,IF(EXACT(AE201, "Gvg"),AF201,IF(EXACT(AE201, "Gvg-A"),AF201,IF(EXACT(AE201, "Gvg-B"),AF201,0)))),0),0)," ")</f>
        <v xml:space="preserve"> </v>
      </c>
      <c r="DJ201" s="31" t="str">
        <f>IF(Aanbod!D216&gt;"",IF($DH$203&gt;0,$DG$1/$DH$203*DH201,0)," ")</f>
        <v xml:space="preserve"> </v>
      </c>
      <c r="DK201" s="29" t="str">
        <f>IF(Aanbod!D216&gt;"",IF(DI201&gt;0,DJ201/DI201," ")," ")</f>
        <v xml:space="preserve"> </v>
      </c>
      <c r="DM201" s="37" t="str">
        <f>IF(Aanbod!D216&gt;"",BX201-BZ201+CQ201+CW201+DC201+DJ201," ")</f>
        <v xml:space="preserve"> </v>
      </c>
      <c r="DN201" s="35" t="str">
        <f>IF(Aanbod!D216&gt;"",IF((DM201-AF201)&gt;0,(DM201-AF201),0)," ")</f>
        <v xml:space="preserve"> </v>
      </c>
      <c r="DO201" s="35" t="str">
        <f>IF(Aanbod!D216&gt;"",IF(DN201&gt;0,(Berekening!H201+BB201+CQ201)/DM201*DN201,0)," ")</f>
        <v xml:space="preserve"> </v>
      </c>
      <c r="DP201" s="35" t="str">
        <f>IF(Aanbod!D216&gt;"",IF(DN201&gt;0,(Berekening!N201+BH201+CW201)/DM201*DN201,0)," ")</f>
        <v xml:space="preserve"> </v>
      </c>
      <c r="DQ201" s="35" t="str">
        <f>IF(Aanbod!D216&gt;"",IF(DN201&gt;0,(Berekening!T201+BN201+DC201)/DM201*DN201,0)," ")</f>
        <v xml:space="preserve"> </v>
      </c>
      <c r="DR201" s="33" t="str">
        <f>IF(Aanbod!D216&gt;"",IF(DN201&gt;0,(Berekening!AA201+BU201+DJ201)/DM201*DN201,0)," ")</f>
        <v xml:space="preserve"> </v>
      </c>
      <c r="DS201" s="35"/>
      <c r="DT201" s="38" t="str">
        <f>IF(Aanbod!D216&gt;"",ROUND((DM201-DN201),2)," ")</f>
        <v xml:space="preserve"> </v>
      </c>
      <c r="DU201" s="38" t="str">
        <f>IF(Aanbod!D216&gt;"",IF(DT201=C201,0.01,DT201),"")</f>
        <v/>
      </c>
      <c r="DV201" s="39" t="str">
        <f>IF(Aanbod!D216&gt;"",RANK(DU201,$DU$2:$DU$201) + COUNTIF($DU$2:DU201,DU201) -1," ")</f>
        <v xml:space="preserve"> </v>
      </c>
      <c r="DW201" s="35" t="str">
        <f>IF(Aanbod!D216&gt;"",IF($DV$203&lt;0,IF(DV201&lt;=ABS($DV$203),0.01,0),IF(DV201&lt;=ABS($DV$203),-0.01,0))," ")</f>
        <v xml:space="preserve"> </v>
      </c>
      <c r="DX201" s="35"/>
      <c r="DY201" s="28" t="str">
        <f>IF(Aanbod!D216&gt;"",DT201+DW201," ")</f>
        <v xml:space="preserve"> </v>
      </c>
    </row>
    <row r="202" spans="1:129" x14ac:dyDescent="0.25">
      <c r="A202" s="26"/>
      <c r="B202" s="27"/>
      <c r="C202" s="25"/>
      <c r="D202" s="5"/>
      <c r="E202" s="5"/>
      <c r="F202" s="5"/>
      <c r="G202" s="5"/>
      <c r="H202" s="5"/>
      <c r="I202" s="27"/>
      <c r="J202" s="5"/>
      <c r="K202" s="5"/>
      <c r="L202" s="5"/>
      <c r="M202" s="5"/>
      <c r="N202" s="5"/>
      <c r="O202" s="5"/>
      <c r="P202" s="26"/>
      <c r="Q202" s="30"/>
      <c r="R202" s="31"/>
      <c r="S202" s="31"/>
      <c r="T202" s="31"/>
      <c r="U202" s="41"/>
      <c r="W202" s="26"/>
      <c r="X202" s="30"/>
      <c r="Y202" s="31"/>
      <c r="Z202" s="31"/>
      <c r="AA202" s="31"/>
      <c r="AB202" s="41"/>
      <c r="AC202" s="42"/>
      <c r="AD202" s="26"/>
      <c r="AE202" s="30"/>
      <c r="AF202" s="31"/>
      <c r="AG202" s="30"/>
      <c r="AH202" s="27"/>
      <c r="AI202" s="43"/>
      <c r="AJ202" s="18"/>
      <c r="AK202" s="18"/>
      <c r="AL202" s="18"/>
      <c r="AM202" s="18"/>
      <c r="AN202" s="18"/>
      <c r="AO202" s="19"/>
      <c r="AX202" s="36"/>
      <c r="AY202" s="5"/>
      <c r="AZ202" s="5"/>
      <c r="BA202" s="5"/>
      <c r="BB202" s="5"/>
      <c r="BC202" s="27"/>
      <c r="BD202" s="5"/>
      <c r="BE202" s="5"/>
      <c r="BF202" s="5"/>
      <c r="BG202" s="5"/>
      <c r="BH202" s="5"/>
      <c r="BI202" s="5"/>
      <c r="BJ202" s="26"/>
      <c r="BK202" s="30"/>
      <c r="BL202" s="31"/>
      <c r="BM202" s="31"/>
      <c r="BN202" s="31"/>
      <c r="BO202" s="41"/>
      <c r="BQ202" s="26"/>
      <c r="BR202" s="30"/>
      <c r="BS202" s="31"/>
      <c r="BT202" s="31"/>
      <c r="BU202" s="31"/>
      <c r="BV202" s="41"/>
      <c r="BX202" s="43"/>
      <c r="BY202" s="18"/>
      <c r="BZ202" s="18"/>
      <c r="CA202" s="18"/>
      <c r="CB202" s="18"/>
      <c r="CC202" s="18"/>
      <c r="CD202" s="19"/>
      <c r="CE202" s="30"/>
      <c r="CM202" s="36"/>
      <c r="CN202" s="5"/>
      <c r="CO202" s="5"/>
      <c r="CP202" s="5"/>
      <c r="CQ202" s="5"/>
      <c r="CR202" s="27"/>
      <c r="CS202" s="5"/>
      <c r="CT202" s="5"/>
      <c r="CU202" s="5"/>
      <c r="CV202" s="5"/>
      <c r="CW202" s="5"/>
      <c r="CX202" s="5"/>
      <c r="CY202" s="26"/>
      <c r="CZ202" s="30"/>
      <c r="DA202" s="31"/>
      <c r="DB202" s="31"/>
      <c r="DC202" s="31"/>
      <c r="DD202" s="41"/>
      <c r="DF202" s="26"/>
      <c r="DG202" s="30"/>
      <c r="DH202" s="31"/>
      <c r="DI202" s="31"/>
      <c r="DJ202" s="31"/>
      <c r="DK202" s="41"/>
      <c r="DM202" s="43"/>
      <c r="DN202" s="18"/>
      <c r="DO202" s="18"/>
      <c r="DP202" s="18"/>
      <c r="DQ202" s="18"/>
      <c r="DR202" s="19"/>
      <c r="DS202" s="30"/>
      <c r="DT202" s="30"/>
      <c r="DU202" s="30"/>
      <c r="DV202" s="30"/>
      <c r="DW202" s="30"/>
      <c r="DX202" s="30"/>
      <c r="DY202" s="44"/>
    </row>
    <row r="203" spans="1:129" x14ac:dyDescent="0.25">
      <c r="A203" s="7"/>
      <c r="B203" s="45">
        <f>SUM(B202:B202)</f>
        <v>0</v>
      </c>
      <c r="C203" s="44">
        <f>SUM(C2:C201)</f>
        <v>0</v>
      </c>
      <c r="D203" s="20"/>
      <c r="E203" s="20"/>
      <c r="F203" s="20">
        <f>SUM(F2:F201)</f>
        <v>0</v>
      </c>
      <c r="G203" s="20">
        <f>SUM(G2:G201)</f>
        <v>0</v>
      </c>
      <c r="H203" s="20">
        <f>SUM(H2:H201)</f>
        <v>0</v>
      </c>
      <c r="I203" s="45"/>
      <c r="J203" s="20"/>
      <c r="K203" s="20"/>
      <c r="L203" s="20">
        <f>SUM(L2:L201)</f>
        <v>0</v>
      </c>
      <c r="M203" s="20">
        <f>SUM(M2:M201)</f>
        <v>0</v>
      </c>
      <c r="N203" s="20">
        <f>SUM(N2:N201)</f>
        <v>0</v>
      </c>
      <c r="O203" s="20"/>
      <c r="P203" s="7"/>
      <c r="Q203" s="16"/>
      <c r="R203" s="20">
        <f>SUM(R2:R201)</f>
        <v>0</v>
      </c>
      <c r="S203" s="20">
        <f>SUM(S2:S201)</f>
        <v>0</v>
      </c>
      <c r="T203" s="20">
        <f>SUM(T2:T201)</f>
        <v>0</v>
      </c>
      <c r="U203" s="8"/>
      <c r="V203" s="16"/>
      <c r="W203" s="7"/>
      <c r="X203" s="16"/>
      <c r="Y203" s="20">
        <f>SUM(Y2:Y201)</f>
        <v>0</v>
      </c>
      <c r="Z203" s="20">
        <f>SUM(Z2:Z201)</f>
        <v>0</v>
      </c>
      <c r="AA203" s="20">
        <f>SUM(AA2:AA201)</f>
        <v>0</v>
      </c>
      <c r="AB203" s="8"/>
      <c r="AC203" s="16"/>
      <c r="AD203" s="7"/>
      <c r="AE203" s="16"/>
      <c r="AF203" s="20">
        <f>SUM(AF2:AF202)</f>
        <v>0</v>
      </c>
      <c r="AG203" s="16"/>
      <c r="AH203" s="45">
        <f>SUM(AH2:AH202)</f>
        <v>0</v>
      </c>
      <c r="AI203" s="46">
        <f>SUM(AI2:AI21)</f>
        <v>0</v>
      </c>
      <c r="AJ203" s="47"/>
      <c r="AK203" s="47">
        <f t="shared" ref="AK203:AO203" si="1">SUM(AK2:AK21)</f>
        <v>0</v>
      </c>
      <c r="AL203" s="47">
        <f t="shared" si="1"/>
        <v>0</v>
      </c>
      <c r="AM203" s="47">
        <f t="shared" si="1"/>
        <v>0</v>
      </c>
      <c r="AN203" s="47">
        <f t="shared" si="1"/>
        <v>0</v>
      </c>
      <c r="AO203" s="48">
        <f t="shared" si="1"/>
        <v>0</v>
      </c>
      <c r="AX203" s="49"/>
      <c r="AY203" s="20"/>
      <c r="AZ203" s="20">
        <f>SUM(AZ2:AZ201)</f>
        <v>0</v>
      </c>
      <c r="BA203" s="20">
        <f>SUM(BA2:BA201)</f>
        <v>0</v>
      </c>
      <c r="BB203" s="20">
        <f>SUM(BB2:BB201)</f>
        <v>0</v>
      </c>
      <c r="BC203" s="45"/>
      <c r="BD203" s="20"/>
      <c r="BE203" s="20"/>
      <c r="BF203" s="20">
        <f>SUM(BF2:BF201)</f>
        <v>0</v>
      </c>
      <c r="BG203" s="20">
        <f>SUM(BG2:BG201)</f>
        <v>0</v>
      </c>
      <c r="BH203" s="20">
        <f>SUM(BH2:BH201)</f>
        <v>0</v>
      </c>
      <c r="BI203" s="20"/>
      <c r="BJ203" s="7"/>
      <c r="BK203" s="16"/>
      <c r="BL203" s="20">
        <f>SUM(BL2:BL201)</f>
        <v>0</v>
      </c>
      <c r="BM203" s="20">
        <f>SUM(BM2:BM201)</f>
        <v>0</v>
      </c>
      <c r="BN203" s="20">
        <f>SUM(BN2:BN201)</f>
        <v>0</v>
      </c>
      <c r="BO203" s="8"/>
      <c r="BP203" s="16"/>
      <c r="BQ203" s="7"/>
      <c r="BR203" s="16"/>
      <c r="BS203" s="20">
        <f>SUM(BS2:BS201)</f>
        <v>0</v>
      </c>
      <c r="BT203" s="20">
        <f>SUM(BT2:BT201)</f>
        <v>0</v>
      </c>
      <c r="BU203" s="20">
        <f>SUM(BU2:BU201)</f>
        <v>0</v>
      </c>
      <c r="BV203" s="8"/>
      <c r="BX203" s="46">
        <f>SUM(BX2:BX201)</f>
        <v>0</v>
      </c>
      <c r="BY203" s="47"/>
      <c r="BZ203" s="47">
        <f>SUM(BZ2:BZ201)</f>
        <v>0</v>
      </c>
      <c r="CA203" s="47">
        <f>SUM(CA2:CA201)</f>
        <v>0</v>
      </c>
      <c r="CB203" s="47">
        <f>SUM(CB2:CB201)</f>
        <v>0</v>
      </c>
      <c r="CC203" s="47">
        <f>SUM(CC2:CC201)</f>
        <v>0</v>
      </c>
      <c r="CD203" s="48">
        <f>SUM(CD2:CD201)</f>
        <v>0</v>
      </c>
      <c r="CE203" s="50"/>
      <c r="CM203" s="49"/>
      <c r="CN203" s="20"/>
      <c r="CO203" s="20">
        <f>SUM(CO2:CO201)</f>
        <v>0</v>
      </c>
      <c r="CP203" s="20">
        <f>SUM(CP2:CP201)</f>
        <v>0</v>
      </c>
      <c r="CQ203" s="20">
        <f>SUM(CQ2:CQ201)</f>
        <v>0</v>
      </c>
      <c r="CR203" s="45"/>
      <c r="CS203" s="20"/>
      <c r="CT203" s="20"/>
      <c r="CU203" s="20">
        <f>SUM(CU2:CU201)</f>
        <v>0</v>
      </c>
      <c r="CV203" s="20">
        <f>SUM(CV2:CV201)</f>
        <v>0</v>
      </c>
      <c r="CW203" s="20">
        <f>SUM(CW2:CW201)</f>
        <v>0</v>
      </c>
      <c r="CX203" s="20"/>
      <c r="CY203" s="7"/>
      <c r="CZ203" s="16"/>
      <c r="DA203" s="20">
        <f>SUM(DA2:DA201)</f>
        <v>0</v>
      </c>
      <c r="DB203" s="20">
        <f>SUM(DB2:DB201)</f>
        <v>0</v>
      </c>
      <c r="DC203" s="20">
        <f>SUM(DC2:DC201)</f>
        <v>0</v>
      </c>
      <c r="DD203" s="8"/>
      <c r="DE203" s="16"/>
      <c r="DF203" s="7"/>
      <c r="DG203" s="16"/>
      <c r="DH203" s="20">
        <f>SUM(DH2:DH201)</f>
        <v>0</v>
      </c>
      <c r="DI203" s="20">
        <f>SUM(DI2:DI201)</f>
        <v>0</v>
      </c>
      <c r="DJ203" s="20">
        <f>SUM(DJ2:DJ201)</f>
        <v>0</v>
      </c>
      <c r="DK203" s="8"/>
      <c r="DM203" s="46">
        <f t="shared" ref="DM203:DR203" si="2">SUM(DM2:DM201)</f>
        <v>0</v>
      </c>
      <c r="DN203" s="47">
        <f t="shared" si="2"/>
        <v>0</v>
      </c>
      <c r="DO203" s="47">
        <f t="shared" si="2"/>
        <v>0</v>
      </c>
      <c r="DP203" s="47">
        <f t="shared" si="2"/>
        <v>0</v>
      </c>
      <c r="DQ203" s="47">
        <f t="shared" si="2"/>
        <v>0</v>
      </c>
      <c r="DR203" s="48">
        <f t="shared" si="2"/>
        <v>0</v>
      </c>
      <c r="DS203" s="50"/>
      <c r="DT203" s="50">
        <f>SUM(DT2:DT201)</f>
        <v>0</v>
      </c>
      <c r="DU203" s="50"/>
      <c r="DV203" s="51">
        <f>ROUND((DT203-(DM203-DN203))/0.01,0)</f>
        <v>0</v>
      </c>
      <c r="DW203" s="50"/>
      <c r="DX203" s="50"/>
      <c r="DY203" s="44">
        <f>SUM(DY2:DY201)</f>
        <v>0</v>
      </c>
    </row>
    <row r="204" spans="1:129" x14ac:dyDescent="0.25">
      <c r="CM204" s="52"/>
    </row>
    <row r="205" spans="1:129" x14ac:dyDescent="0.25">
      <c r="CM205" s="52"/>
    </row>
  </sheetData>
  <sheetProtection algorithmName="SHA-512" hashValue="9oAvfQf3pfeIWq037FUinfVFrYOCw2PHF8yH/Ct2oKI56rQZFjFW5hBNHhUGBg4D3mWv3ldxJS9Bj/wOpe07sg==" saltValue="C1KJs25edOYGcBOXeVei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Aanbod</vt:lpstr>
      <vt:lpstr>Berekening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 Zweistra</dc:creator>
  <cp:lastModifiedBy>Pauline de Wit- van Schie</cp:lastModifiedBy>
  <cp:lastPrinted>2020-01-23T16:21:02Z</cp:lastPrinted>
  <dcterms:created xsi:type="dcterms:W3CDTF">2019-09-30T08:21:06Z</dcterms:created>
  <dcterms:modified xsi:type="dcterms:W3CDTF">2020-10-29T17:02:57Z</dcterms:modified>
</cp:coreProperties>
</file>