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G:\Wsnp\7.3 Vaste werkzaamheden\7.3.2 Rekenmethode Vtlb\2025-07\Msnp vs wsnp\"/>
    </mc:Choice>
  </mc:AlternateContent>
  <xr:revisionPtr revIDLastSave="0" documentId="13_ncr:1_{4606F54A-BD6D-4EA9-BFF6-C92CFC0DFF0F}" xr6:coauthVersionLast="47" xr6:coauthVersionMax="47" xr10:uidLastSave="{00000000-0000-0000-0000-000000000000}"/>
  <bookViews>
    <workbookView xWindow="26070" yWindow="940" windowWidth="21600" windowHeight="14840" xr2:uid="{00000000-000D-0000-FFFF-FFFF00000000}"/>
  </bookViews>
  <sheets>
    <sheet name="Vergelijking" sheetId="1" r:id="rId1"/>
    <sheet name="Variabel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1" i="1"/>
  <c r="E52" i="1"/>
  <c r="E109" i="1" l="1"/>
  <c r="E106" i="1"/>
  <c r="C103" i="1"/>
  <c r="D18" i="1" l="1"/>
  <c r="E112" i="1"/>
  <c r="C35" i="1" l="1"/>
  <c r="C19" i="1" l="1"/>
  <c r="E19" i="1" l="1"/>
  <c r="C80" i="1" l="1"/>
  <c r="E80" i="1" s="1"/>
  <c r="D79" i="1"/>
  <c r="C79" i="1" s="1"/>
  <c r="E79" i="1" s="1"/>
  <c r="C78" i="1"/>
  <c r="E78" i="1" s="1"/>
  <c r="C73" i="1"/>
  <c r="D73" i="1" s="1"/>
  <c r="D72" i="1"/>
  <c r="C72" i="1" s="1"/>
  <c r="E72" i="1" s="1"/>
  <c r="C71" i="1"/>
  <c r="E71" i="1" s="1"/>
  <c r="F97" i="1"/>
  <c r="C87" i="1"/>
  <c r="D88" i="1"/>
  <c r="C88" i="1" s="1"/>
  <c r="E27" i="1"/>
  <c r="D27" i="1"/>
  <c r="C26" i="1"/>
  <c r="E25" i="1"/>
  <c r="D25" i="1"/>
  <c r="E26" i="1" l="1"/>
  <c r="E29" i="1" s="1"/>
  <c r="E73" i="1"/>
  <c r="E75" i="1" s="1"/>
  <c r="D80" i="1"/>
  <c r="D71" i="1"/>
  <c r="C93" i="1"/>
  <c r="D78" i="1"/>
  <c r="E82" i="1"/>
  <c r="E50" i="1"/>
  <c r="F84" i="1" l="1"/>
  <c r="E118" i="1"/>
  <c r="E87" i="1"/>
  <c r="D87" i="1"/>
  <c r="D93" i="1" s="1"/>
  <c r="E20" i="1"/>
  <c r="E18" i="1"/>
  <c r="E34" i="1"/>
  <c r="D34" i="1"/>
  <c r="D20" i="1"/>
  <c r="C40" i="1"/>
  <c r="D40" i="1" l="1"/>
  <c r="E35" i="1"/>
  <c r="F37" i="1" s="1"/>
  <c r="E22" i="1"/>
  <c r="F31" i="1" s="1"/>
  <c r="E103" i="1"/>
  <c r="E88" i="1"/>
  <c r="E93" i="1" s="1"/>
  <c r="F42" i="1" l="1"/>
  <c r="E40" i="1"/>
  <c r="F90" i="1"/>
  <c r="F95" i="1" s="1"/>
  <c r="F99" i="1" l="1"/>
  <c r="E121" i="1" s="1"/>
  <c r="F123" i="1" s="1"/>
  <c r="F125" i="1" s="1"/>
  <c r="F46" i="1"/>
  <c r="F114" i="1" l="1"/>
  <c r="F116" i="1" s="1"/>
  <c r="E49" i="1"/>
  <c r="F54" i="1" l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Doedée</author>
    <author>Niels Sanders</author>
  </authors>
  <commentList>
    <comment ref="D52" authorId="0" shapeId="0" xr:uid="{F2F51F2E-8764-4E1E-8228-486334F95AAF}">
      <text>
        <r>
          <rPr>
            <sz val="9"/>
            <color indexed="81"/>
            <rFont val="Tahoma"/>
            <family val="2"/>
          </rPr>
          <t xml:space="preserve">Vul hier het netto kredietbedrag of het rentepercentage in. Vul bij rente percentage een getal tussen de 0,01 en 1 in. </t>
        </r>
      </text>
    </comment>
    <comment ref="A101" authorId="1" shapeId="0" xr:uid="{B3CBC56F-D1FC-412D-A640-E1676C297125}">
      <text>
        <r>
          <rPr>
            <sz val="9"/>
            <color indexed="81"/>
            <rFont val="Tahoma"/>
            <family val="2"/>
          </rPr>
          <t>Vul onder C67 de zaaksoort in.</t>
        </r>
      </text>
    </comment>
  </commentList>
</comments>
</file>

<file path=xl/sharedStrings.xml><?xml version="1.0" encoding="utf-8"?>
<sst xmlns="http://schemas.openxmlformats.org/spreadsheetml/2006/main" count="141" uniqueCount="70">
  <si>
    <t>Naam schuldenaar:</t>
  </si>
  <si>
    <t>Zaaknummer:</t>
  </si>
  <si>
    <t>Boolean</t>
  </si>
  <si>
    <t>Ja</t>
  </si>
  <si>
    <t>Nee</t>
  </si>
  <si>
    <t>Vakantiegeld</t>
  </si>
  <si>
    <t>Overige maandelijkse inkomsten</t>
  </si>
  <si>
    <t>Per maand</t>
  </si>
  <si>
    <t>Per jaar</t>
  </si>
  <si>
    <t>Totale termijn</t>
  </si>
  <si>
    <t>Vrij te laten bedrag</t>
  </si>
  <si>
    <t>Vrij te laten vakantiegeld</t>
  </si>
  <si>
    <t>LAB</t>
  </si>
  <si>
    <t>LOB excl. porto</t>
  </si>
  <si>
    <t>Porto</t>
  </si>
  <si>
    <t>DP</t>
  </si>
  <si>
    <t>DO</t>
  </si>
  <si>
    <t>Afkorting</t>
  </si>
  <si>
    <t>Griffierecht uitdelingslijst</t>
  </si>
  <si>
    <t>N.v.t.</t>
  </si>
  <si>
    <t>Gegevens Minnelijk traject</t>
  </si>
  <si>
    <t>Aflosmogelijkheid</t>
  </si>
  <si>
    <t>Kosten Msnp</t>
  </si>
  <si>
    <t>Liquidatie vermogen</t>
  </si>
  <si>
    <t>Gegevens Wsnp</t>
  </si>
  <si>
    <t>Kosten Wsnp</t>
  </si>
  <si>
    <t>LAB vergoeding bewindvoerder (per maand)</t>
  </si>
  <si>
    <t>LOB Vergoeding bewindvoerder (eenmalig)</t>
  </si>
  <si>
    <t>Eenmalig</t>
  </si>
  <si>
    <t>Portokosten</t>
  </si>
  <si>
    <t>Kosten financieel beheer</t>
  </si>
  <si>
    <t>(F) Totale kosten minnelijk traject</t>
  </si>
  <si>
    <r>
      <t>Benadering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(E-F)</t>
    </r>
  </si>
  <si>
    <t>Inkomsten persoon 1</t>
  </si>
  <si>
    <t>Inkomsten persoon 2</t>
  </si>
  <si>
    <t>Totaal inkomsten persoon 1</t>
  </si>
  <si>
    <t>Totaal inkomsten persoon 2</t>
  </si>
  <si>
    <t>Totaal inkomsten Persoon 2</t>
  </si>
  <si>
    <t>Salaris</t>
  </si>
  <si>
    <t>Overig maandelijkse inkomsten</t>
  </si>
  <si>
    <t>Tweemaal bij gemeenschap van goederen: Recofa Richtlijnen art. 1.6 lid d</t>
  </si>
  <si>
    <t>art. 17 lid 1 Wgbz</t>
  </si>
  <si>
    <t>Gegevens schuldenaar 1</t>
  </si>
  <si>
    <t>Gegevens schuldenaar 2</t>
  </si>
  <si>
    <t>Dubbele Particulier</t>
  </si>
  <si>
    <t>Dubbele Ondernemer</t>
  </si>
  <si>
    <t>Zaaksoort minnelijk traject</t>
  </si>
  <si>
    <t>Zaaksoort Wsnp</t>
  </si>
  <si>
    <t>Berekening saldo uitdeling Wettelijke schuldsanering (Wsnp)</t>
  </si>
  <si>
    <t>Berekening saldo uitdeling Minnelijk traject</t>
  </si>
  <si>
    <t>(A) Lengte termijn in maanden</t>
  </si>
  <si>
    <t>(B) Totaal inkomsten</t>
  </si>
  <si>
    <t>(C) Totaal Vtlb</t>
  </si>
  <si>
    <t>Reguliere afdracht (B min C)</t>
  </si>
  <si>
    <r>
      <t>(D) Totaal Aflosmogelijkheid</t>
    </r>
    <r>
      <rPr>
        <b/>
        <vertAlign val="superscript"/>
        <sz val="11"/>
        <color theme="1"/>
        <rFont val="Arial"/>
        <family val="2"/>
      </rPr>
      <t xml:space="preserve"> (B-C)</t>
    </r>
  </si>
  <si>
    <t>(E) Opbrengst liquidatie vermogen</t>
  </si>
  <si>
    <r>
      <t>(F) Totale boedelopbrengst</t>
    </r>
    <r>
      <rPr>
        <b/>
        <vertAlign val="superscript"/>
        <sz val="11"/>
        <color theme="1"/>
        <rFont val="Arial"/>
        <family val="2"/>
      </rPr>
      <t xml:space="preserve"> (D+E)</t>
    </r>
  </si>
  <si>
    <t>(G) Totale kosten minnelijk traject</t>
  </si>
  <si>
    <r>
      <t>Berekening saldo uitdeling Minnelijk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</si>
  <si>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Afloscapaciteit (B min C)</t>
  </si>
  <si>
    <t>(G) Totale kosten Wsnp-traject</t>
  </si>
  <si>
    <r>
      <t>Berekening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</si>
  <si>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Vergelijkingstool Msnp vs. Wsnp - versie  2025</t>
  </si>
  <si>
    <t>3. Is er sprake van een saneringskrediet?</t>
  </si>
  <si>
    <t>Voer uw keuze in</t>
  </si>
  <si>
    <t>Rente percentage</t>
  </si>
  <si>
    <t>Netto kredietbedrag</t>
  </si>
  <si>
    <t>1. Is er sprake van 9% reservering voor schuldhulpverlener?</t>
  </si>
  <si>
    <t>2. Is er sprake van kosten financieel beheer?</t>
  </si>
  <si>
    <t>Gehuwd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</si>
</sst>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20" x14ac:knownFonts="1"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sz val="10"/>
      <color theme="5"/>
      <name val="Arial"/>
      <family val="2"/>
    </font>
    <font>
      <sz val="9"/>
      <color indexed="81"/>
      <name val="Tahoma"/>
      <family val="2"/>
    </font>
    <font>
      <sz val="22"/>
      <color theme="1"/>
      <name val="Arial"/>
      <family val="2"/>
    </font>
    <font>
      <b/>
      <sz val="16"/>
      <color theme="5" tint="-0.249977111117893"/>
      <name val="Arial"/>
      <family val="2"/>
    </font>
    <font>
      <b/>
      <u val="doubleAccounting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 style="double">
        <color indexed="64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15" fillId="0" borderId="0" xfId="0" applyFont="1"/>
    <xf numFmtId="0" fontId="3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4" fillId="0" borderId="0" xfId="3" applyBorder="1"/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1" fillId="0" borderId="0" xfId="0" applyNumberFormat="1" applyFont="1"/>
    <xf numFmtId="44" fontId="1" fillId="0" borderId="7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  <xf numFmtId="49" fontId="14" fillId="0" borderId="9" xfId="3" applyNumberFormat="1" applyBorder="1"/>
    <xf numFmtId="0" fontId="0" fillId="0" borderId="3" xfId="0" applyBorder="1"/>
    <xf numFmtId="0" fontId="14" fillId="0" borderId="4" xfId="3" applyBorder="1" applyAlignment="1"/>
    <xf numFmtId="44" fontId="1" fillId="0" borderId="5" xfId="0" applyNumberFormat="1" applyFont="1" applyBorder="1"/>
    <xf numFmtId="165" fontId="1" fillId="0" borderId="10" xfId="0" applyNumberFormat="1" applyFont="1" applyBorder="1"/>
    <xf numFmtId="0" fontId="2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49" fontId="7" fillId="2" borderId="0" xfId="0" applyNumberFormat="1" applyFont="1" applyFill="1" applyAlignment="1" applyProtection="1">
      <alignment wrapText="1"/>
      <protection hidden="1"/>
    </xf>
    <xf numFmtId="49" fontId="4" fillId="2" borderId="0" xfId="0" applyNumberFormat="1" applyFont="1" applyFill="1" applyAlignment="1" applyProtection="1">
      <alignment wrapText="1"/>
      <protection hidden="1"/>
    </xf>
    <xf numFmtId="49" fontId="1" fillId="2" borderId="0" xfId="0" applyNumberFormat="1" applyFont="1" applyFill="1" applyAlignment="1" applyProtection="1">
      <alignment wrapText="1"/>
      <protection hidden="1"/>
    </xf>
    <xf numFmtId="164" fontId="1" fillId="2" borderId="0" xfId="0" applyNumberFormat="1" applyFont="1" applyFill="1" applyProtection="1">
      <protection hidden="1"/>
    </xf>
    <xf numFmtId="165" fontId="1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44" fontId="1" fillId="2" borderId="0" xfId="1" applyFont="1" applyFill="1" applyBorder="1" applyProtection="1">
      <protection hidden="1"/>
    </xf>
    <xf numFmtId="165" fontId="3" fillId="2" borderId="0" xfId="0" applyNumberFormat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1" fillId="2" borderId="0" xfId="0" applyNumberFormat="1" applyFont="1" applyFill="1" applyProtection="1">
      <protection hidden="1"/>
    </xf>
    <xf numFmtId="44" fontId="1" fillId="2" borderId="0" xfId="1" applyFont="1" applyFill="1" applyProtection="1">
      <protection hidden="1"/>
    </xf>
    <xf numFmtId="165" fontId="1" fillId="2" borderId="0" xfId="1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44" fontId="1" fillId="2" borderId="2" xfId="0" applyNumberFormat="1" applyFont="1" applyFill="1" applyBorder="1" applyProtection="1"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165" fontId="1" fillId="2" borderId="0" xfId="1" applyNumberFormat="1" applyFont="1" applyFill="1" applyProtection="1">
      <protection hidden="1"/>
    </xf>
    <xf numFmtId="44" fontId="3" fillId="2" borderId="2" xfId="0" applyNumberFormat="1" applyFont="1" applyFill="1" applyBorder="1" applyProtection="1">
      <protection hidden="1"/>
    </xf>
    <xf numFmtId="44" fontId="10" fillId="2" borderId="1" xfId="0" applyNumberFormat="1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164" fontId="1" fillId="2" borderId="0" xfId="1" applyNumberFormat="1" applyFont="1" applyFill="1" applyBorder="1" applyProtection="1">
      <protection hidden="1"/>
    </xf>
    <xf numFmtId="44" fontId="13" fillId="2" borderId="2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4" fontId="1" fillId="2" borderId="0" xfId="1" applyFont="1" applyFill="1" applyBorder="1" applyProtection="1">
      <protection locked="0" hidden="1"/>
    </xf>
    <xf numFmtId="165" fontId="1" fillId="2" borderId="0" xfId="1" applyNumberFormat="1" applyFont="1" applyFill="1" applyBorder="1" applyProtection="1">
      <protection locked="0" hidden="1"/>
    </xf>
    <xf numFmtId="0" fontId="1" fillId="2" borderId="0" xfId="0" applyFont="1" applyFill="1" applyProtection="1">
      <protection locked="0" hidden="1"/>
    </xf>
    <xf numFmtId="0" fontId="4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/>
      <protection hidden="1"/>
    </xf>
    <xf numFmtId="49" fontId="1" fillId="2" borderId="0" xfId="0" applyNumberFormat="1" applyFont="1" applyFill="1" applyAlignment="1" applyProtection="1">
      <alignment horizontal="left"/>
      <protection hidden="1"/>
    </xf>
    <xf numFmtId="49" fontId="1" fillId="2" borderId="12" xfId="0" applyNumberFormat="1" applyFont="1" applyFill="1" applyBorder="1" applyAlignment="1" applyProtection="1">
      <alignment wrapText="1"/>
      <protection hidden="1"/>
    </xf>
    <xf numFmtId="0" fontId="1" fillId="2" borderId="12" xfId="0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49" fontId="17" fillId="2" borderId="11" xfId="0" applyNumberFormat="1" applyFont="1" applyFill="1" applyBorder="1" applyProtection="1">
      <protection hidden="1"/>
    </xf>
    <xf numFmtId="44" fontId="10" fillId="3" borderId="18" xfId="0" applyNumberFormat="1" applyFont="1" applyFill="1" applyBorder="1" applyProtection="1">
      <protection hidden="1"/>
    </xf>
    <xf numFmtId="44" fontId="10" fillId="2" borderId="0" xfId="0" applyNumberFormat="1" applyFont="1" applyFill="1" applyProtection="1">
      <protection hidden="1"/>
    </xf>
    <xf numFmtId="44" fontId="19" fillId="3" borderId="21" xfId="0" applyNumberFormat="1" applyFont="1" applyFill="1" applyBorder="1" applyProtection="1">
      <protection hidden="1"/>
    </xf>
    <xf numFmtId="2" fontId="1" fillId="2" borderId="0" xfId="4" applyNumberFormat="1" applyFont="1" applyFill="1" applyBorder="1" applyProtection="1">
      <protection locked="0" hidden="1"/>
    </xf>
    <xf numFmtId="0" fontId="1" fillId="2" borderId="0" xfId="0" applyFont="1" applyFill="1" applyAlignment="1" applyProtection="1">
      <alignment horizontal="center"/>
      <protection locked="0" hidden="1"/>
    </xf>
    <xf numFmtId="0" fontId="10" fillId="3" borderId="17" xfId="0" applyFont="1" applyFill="1" applyBorder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right"/>
      <protection hidden="1"/>
    </xf>
    <xf numFmtId="49" fontId="18" fillId="2" borderId="14" xfId="0" applyNumberFormat="1" applyFont="1" applyFill="1" applyBorder="1" applyAlignment="1" applyProtection="1">
      <alignment horizontal="left" wrapText="1"/>
      <protection hidden="1"/>
    </xf>
    <xf numFmtId="49" fontId="18" fillId="2" borderId="15" xfId="0" applyNumberFormat="1" applyFont="1" applyFill="1" applyBorder="1" applyAlignment="1" applyProtection="1">
      <alignment horizontal="left" wrapText="1"/>
      <protection hidden="1"/>
    </xf>
    <xf numFmtId="49" fontId="18" fillId="2" borderId="16" xfId="0" applyNumberFormat="1" applyFont="1" applyFill="1" applyBorder="1" applyAlignment="1" applyProtection="1">
      <alignment horizontal="left" wrapText="1"/>
      <protection hidden="1"/>
    </xf>
    <xf numFmtId="0" fontId="1" fillId="2" borderId="0" xfId="0" applyFont="1" applyFill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left"/>
      <protection hidden="1"/>
    </xf>
    <xf numFmtId="0" fontId="10" fillId="3" borderId="19" xfId="0" applyFont="1" applyFill="1" applyBorder="1" applyAlignment="1" applyProtection="1">
      <alignment horizontal="left"/>
      <protection hidden="1"/>
    </xf>
    <xf numFmtId="0" fontId="10" fillId="3" borderId="20" xfId="0" applyFont="1" applyFill="1" applyBorder="1" applyAlignment="1" applyProtection="1">
      <alignment horizontal="left"/>
      <protection hidden="1"/>
    </xf>
    <xf numFmtId="49" fontId="1" fillId="2" borderId="0" xfId="0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49" fontId="1" fillId="2" borderId="0" xfId="0" applyNumberFormat="1" applyFont="1" applyFill="1" applyAlignment="1" applyProtection="1">
      <alignment horizontal="left"/>
      <protection locked="0" hidden="1"/>
    </xf>
  </cellXfs>
  <cellStyles count="5">
    <cellStyle name="Hyperlink" xfId="3" builtinId="8"/>
    <cellStyle name="Procent" xfId="4" builtinId="5"/>
    <cellStyle name="Standaard" xfId="0" builtinId="0"/>
    <cellStyle name="Valuta" xfId="1" builtinId="4"/>
    <cellStyle name="Valuta 2" xfId="2" xr:uid="{00000000-0005-0000-0000-000003000000}"/>
  </cellStyles>
  <dxfs count="6">
    <dxf>
      <border>
        <bottom style="thin">
          <color theme="5"/>
        </bottom>
        <vertical/>
        <horizontal/>
      </border>
    </dxf>
    <dxf>
      <font>
        <color theme="5"/>
      </font>
    </dxf>
    <dxf>
      <font>
        <color rgb="FFFF0000"/>
      </font>
    </dxf>
    <dxf>
      <font>
        <color theme="5" tint="-0.24994659260841701"/>
      </font>
    </dxf>
    <dxf>
      <font>
        <color theme="5"/>
      </font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etten.overheid.nl/BWBR0028899/" TargetMode="External"/><Relationship Id="rId2" Type="http://schemas.openxmlformats.org/officeDocument/2006/relationships/hyperlink" Target="http://wetten.overheid.nl/BWBR0033711/" TargetMode="External"/><Relationship Id="rId1" Type="http://schemas.openxmlformats.org/officeDocument/2006/relationships/hyperlink" Target="http://wetten.overheid.nl/BWBR0033711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34"/>
  <sheetViews>
    <sheetView tabSelected="1" zoomScaleNormal="100" zoomScaleSheetLayoutView="160" workbookViewId="0">
      <selection activeCell="C6" sqref="C6:F6"/>
    </sheetView>
  </sheetViews>
  <sheetFormatPr defaultColWidth="0" defaultRowHeight="12.75" zeroHeight="1" x14ac:dyDescent="0.2"/>
  <cols>
    <col min="1" max="1" width="33.6640625" style="28" customWidth="1"/>
    <col min="2" max="2" width="2.83203125" style="28" customWidth="1"/>
    <col min="3" max="3" width="19.6640625" style="23" customWidth="1"/>
    <col min="4" max="4" width="18" style="23" customWidth="1"/>
    <col min="5" max="5" width="16.83203125" style="23" customWidth="1"/>
    <col min="6" max="6" width="34.6640625" style="23" customWidth="1"/>
    <col min="7" max="7" width="9.33203125" style="23" hidden="1"/>
    <col min="8" max="10" width="0" style="23" hidden="1"/>
    <col min="11" max="16383" width="9.33203125" style="23" hidden="1"/>
    <col min="16384" max="16384" width="1.6640625" style="23" hidden="1" customWidth="1"/>
  </cols>
  <sheetData>
    <row r="1" spans="1:10" ht="27" x14ac:dyDescent="0.35">
      <c r="A1" s="58" t="s">
        <v>62</v>
      </c>
      <c r="B1" s="54"/>
      <c r="C1" s="55"/>
      <c r="D1" s="55"/>
      <c r="E1" s="55"/>
      <c r="F1" s="56"/>
    </row>
    <row r="2" spans="1:10" x14ac:dyDescent="0.2"/>
    <row r="3" spans="1:10" ht="20.25" customHeight="1" x14ac:dyDescent="0.3">
      <c r="A3" s="68" t="s">
        <v>49</v>
      </c>
      <c r="B3" s="69"/>
      <c r="C3" s="69"/>
      <c r="D3" s="69"/>
      <c r="E3" s="69"/>
      <c r="F3" s="70"/>
      <c r="G3" s="22"/>
      <c r="H3" s="22"/>
      <c r="I3" s="22"/>
      <c r="J3" s="22"/>
    </row>
    <row r="4" spans="1:10" ht="20.100000000000001" customHeight="1" x14ac:dyDescent="0.3">
      <c r="A4" s="24"/>
      <c r="B4" s="24"/>
      <c r="C4" s="25"/>
      <c r="D4" s="25"/>
      <c r="E4" s="25"/>
      <c r="F4" s="25"/>
      <c r="G4" s="25"/>
      <c r="H4" s="25"/>
      <c r="I4" s="25"/>
      <c r="J4" s="25"/>
    </row>
    <row r="5" spans="1:10" ht="15.95" customHeight="1" x14ac:dyDescent="0.25">
      <c r="A5" s="26" t="s">
        <v>42</v>
      </c>
      <c r="B5" s="27"/>
    </row>
    <row r="6" spans="1:10" x14ac:dyDescent="0.2">
      <c r="A6" s="28" t="s">
        <v>0</v>
      </c>
      <c r="C6" s="77"/>
      <c r="D6" s="77"/>
      <c r="E6" s="77"/>
      <c r="F6" s="77"/>
    </row>
    <row r="7" spans="1:10" x14ac:dyDescent="0.2">
      <c r="A7" s="28" t="s">
        <v>1</v>
      </c>
      <c r="C7" s="77"/>
      <c r="D7" s="77"/>
      <c r="E7" s="77"/>
      <c r="F7" s="77"/>
    </row>
    <row r="8" spans="1:10" ht="15" customHeight="1" x14ac:dyDescent="0.2">
      <c r="C8" s="47"/>
      <c r="D8" s="53"/>
      <c r="E8" s="53"/>
      <c r="F8" s="53"/>
    </row>
    <row r="9" spans="1:10" ht="15.95" customHeight="1" x14ac:dyDescent="0.25">
      <c r="A9" s="26" t="s">
        <v>43</v>
      </c>
      <c r="B9" s="27"/>
    </row>
    <row r="10" spans="1:10" x14ac:dyDescent="0.2">
      <c r="A10" s="28" t="s">
        <v>0</v>
      </c>
      <c r="C10" s="77"/>
      <c r="D10" s="77"/>
      <c r="E10" s="77"/>
      <c r="F10" s="77"/>
    </row>
    <row r="11" spans="1:10" x14ac:dyDescent="0.2">
      <c r="A11" s="28" t="s">
        <v>1</v>
      </c>
      <c r="C11" s="77"/>
      <c r="D11" s="77"/>
      <c r="E11" s="77"/>
      <c r="F11" s="77"/>
    </row>
    <row r="12" spans="1:10" ht="15" customHeight="1" x14ac:dyDescent="0.2"/>
    <row r="13" spans="1:10" ht="12.75" customHeight="1" x14ac:dyDescent="0.25">
      <c r="A13" s="26" t="s">
        <v>20</v>
      </c>
    </row>
    <row r="14" spans="1:10" x14ac:dyDescent="0.2">
      <c r="A14" s="28" t="s">
        <v>46</v>
      </c>
      <c r="C14" s="76" t="s">
        <v>69</v>
      </c>
      <c r="D14" s="76"/>
      <c r="E14" s="76"/>
      <c r="F14" s="76"/>
    </row>
    <row r="15" spans="1:10" x14ac:dyDescent="0.2">
      <c r="A15" s="28" t="s">
        <v>50</v>
      </c>
      <c r="C15" s="63">
        <v>18</v>
      </c>
      <c r="H15" s="29"/>
    </row>
    <row r="16" spans="1:10" ht="27.95" customHeight="1" x14ac:dyDescent="0.2">
      <c r="H16" s="29"/>
    </row>
    <row r="17" spans="1:8" ht="15.95" customHeight="1" x14ac:dyDescent="0.25">
      <c r="A17" s="26" t="s">
        <v>33</v>
      </c>
      <c r="B17" s="27"/>
      <c r="C17" s="31" t="s">
        <v>7</v>
      </c>
      <c r="D17" s="31" t="s">
        <v>8</v>
      </c>
      <c r="E17" s="31" t="s">
        <v>9</v>
      </c>
      <c r="H17" s="29"/>
    </row>
    <row r="18" spans="1:8" x14ac:dyDescent="0.2">
      <c r="A18" s="28" t="s">
        <v>38</v>
      </c>
      <c r="C18" s="48"/>
      <c r="D18" s="32">
        <f>C18*12</f>
        <v>0</v>
      </c>
      <c r="E18" s="32">
        <f>C18*$C$15</f>
        <v>0</v>
      </c>
      <c r="H18" s="29"/>
    </row>
    <row r="19" spans="1:8" x14ac:dyDescent="0.2">
      <c r="A19" s="28" t="s">
        <v>5</v>
      </c>
      <c r="C19" s="32">
        <f>D19/12</f>
        <v>0</v>
      </c>
      <c r="D19" s="48"/>
      <c r="E19" s="32">
        <f>C19*$C$15</f>
        <v>0</v>
      </c>
      <c r="H19" s="29"/>
    </row>
    <row r="20" spans="1:8" ht="12.75" customHeight="1" x14ac:dyDescent="0.2">
      <c r="A20" s="28" t="s">
        <v>39</v>
      </c>
      <c r="C20" s="48"/>
      <c r="D20" s="32">
        <f>C20*12</f>
        <v>0</v>
      </c>
      <c r="E20" s="32">
        <f>C20*$C$15</f>
        <v>0</v>
      </c>
      <c r="H20" s="29"/>
    </row>
    <row r="21" spans="1:8" ht="9.9499999999999993" customHeight="1" x14ac:dyDescent="0.2">
      <c r="C21" s="32"/>
      <c r="D21" s="32"/>
      <c r="E21" s="32"/>
      <c r="H21" s="29"/>
    </row>
    <row r="22" spans="1:8" ht="15.95" customHeight="1" x14ac:dyDescent="0.2">
      <c r="C22" s="72" t="s">
        <v>35</v>
      </c>
      <c r="D22" s="72"/>
      <c r="E22" s="33">
        <f>SUM(E18:E20)</f>
        <v>0</v>
      </c>
      <c r="H22" s="29"/>
    </row>
    <row r="23" spans="1:8" ht="15.95" customHeight="1" x14ac:dyDescent="0.25">
      <c r="C23" s="52"/>
      <c r="D23" s="52"/>
      <c r="E23" s="52"/>
      <c r="F23" s="30"/>
      <c r="H23" s="29"/>
    </row>
    <row r="24" spans="1:8" ht="15.95" customHeight="1" x14ac:dyDescent="0.25">
      <c r="A24" s="26" t="s">
        <v>34</v>
      </c>
      <c r="B24" s="27"/>
      <c r="C24" s="31" t="s">
        <v>7</v>
      </c>
      <c r="D24" s="31" t="s">
        <v>8</v>
      </c>
      <c r="E24" s="31" t="s">
        <v>9</v>
      </c>
      <c r="H24" s="29"/>
    </row>
    <row r="25" spans="1:8" x14ac:dyDescent="0.2">
      <c r="A25" s="28" t="s">
        <v>38</v>
      </c>
      <c r="C25" s="48"/>
      <c r="D25" s="32">
        <f>C25*12</f>
        <v>0</v>
      </c>
      <c r="E25" s="32">
        <f>C25*$C$15</f>
        <v>0</v>
      </c>
      <c r="H25" s="29"/>
    </row>
    <row r="26" spans="1:8" x14ac:dyDescent="0.2">
      <c r="A26" s="28" t="s">
        <v>5</v>
      </c>
      <c r="C26" s="32">
        <f>D26/12</f>
        <v>0</v>
      </c>
      <c r="D26" s="48"/>
      <c r="E26" s="32">
        <f>C26*$C$15</f>
        <v>0</v>
      </c>
      <c r="H26" s="29"/>
    </row>
    <row r="27" spans="1:8" ht="12.75" customHeight="1" x14ac:dyDescent="0.2">
      <c r="A27" s="28" t="s">
        <v>39</v>
      </c>
      <c r="C27" s="48"/>
      <c r="D27" s="32">
        <f>C27*12</f>
        <v>0</v>
      </c>
      <c r="E27" s="32">
        <f>C27*$C$15</f>
        <v>0</v>
      </c>
      <c r="H27" s="29"/>
    </row>
    <row r="28" spans="1:8" ht="9.9499999999999993" customHeight="1" x14ac:dyDescent="0.2">
      <c r="C28" s="32"/>
      <c r="D28" s="32"/>
      <c r="E28" s="32"/>
      <c r="H28" s="29"/>
    </row>
    <row r="29" spans="1:8" ht="15.95" customHeight="1" x14ac:dyDescent="0.2">
      <c r="C29" s="72" t="s">
        <v>36</v>
      </c>
      <c r="D29" s="72"/>
      <c r="E29" s="33">
        <f>SUM(E25:E27)</f>
        <v>0</v>
      </c>
      <c r="H29" s="29"/>
    </row>
    <row r="30" spans="1:8" ht="9.75" customHeight="1" x14ac:dyDescent="0.25">
      <c r="C30" s="31"/>
      <c r="D30" s="34"/>
      <c r="E30" s="33"/>
      <c r="H30" s="29"/>
    </row>
    <row r="31" spans="1:8" ht="15.95" customHeight="1" x14ac:dyDescent="0.25">
      <c r="C31" s="67" t="s">
        <v>51</v>
      </c>
      <c r="D31" s="67"/>
      <c r="E31" s="67"/>
      <c r="F31" s="30">
        <f>SUM(E22+E29)</f>
        <v>0</v>
      </c>
      <c r="H31" s="29"/>
    </row>
    <row r="32" spans="1:8" ht="27.95" customHeight="1" x14ac:dyDescent="0.25">
      <c r="E32" s="34"/>
      <c r="F32" s="35"/>
    </row>
    <row r="33" spans="1:6" ht="15.95" customHeight="1" x14ac:dyDescent="0.25">
      <c r="A33" s="26" t="s">
        <v>10</v>
      </c>
      <c r="B33" s="27"/>
      <c r="C33" s="31" t="s">
        <v>7</v>
      </c>
      <c r="D33" s="31" t="s">
        <v>8</v>
      </c>
      <c r="E33" s="31" t="s">
        <v>9</v>
      </c>
    </row>
    <row r="34" spans="1:6" x14ac:dyDescent="0.2">
      <c r="A34" s="28" t="s">
        <v>10</v>
      </c>
      <c r="C34" s="48"/>
      <c r="D34" s="32">
        <f>C34*12</f>
        <v>0</v>
      </c>
      <c r="E34" s="32">
        <f>SUM(C34*$C$15)</f>
        <v>0</v>
      </c>
    </row>
    <row r="35" spans="1:6" x14ac:dyDescent="0.2">
      <c r="A35" s="28" t="s">
        <v>11</v>
      </c>
      <c r="C35" s="32">
        <f>(D35/12)</f>
        <v>0</v>
      </c>
      <c r="D35" s="48"/>
      <c r="E35" s="32">
        <f>SUM(C35*$C$15)</f>
        <v>0</v>
      </c>
    </row>
    <row r="36" spans="1:6" ht="9.9499999999999993" customHeight="1" x14ac:dyDescent="0.2">
      <c r="C36" s="36"/>
      <c r="D36" s="36"/>
      <c r="E36" s="36"/>
    </row>
    <row r="37" spans="1:6" ht="15.95" customHeight="1" x14ac:dyDescent="0.25">
      <c r="C37" s="67" t="s">
        <v>52</v>
      </c>
      <c r="D37" s="67"/>
      <c r="E37" s="67"/>
      <c r="F37" s="35">
        <f>SUM(E34:E35)</f>
        <v>0</v>
      </c>
    </row>
    <row r="38" spans="1:6" ht="27.95" customHeight="1" x14ac:dyDescent="0.2"/>
    <row r="39" spans="1:6" ht="15" x14ac:dyDescent="0.25">
      <c r="A39" s="26" t="s">
        <v>21</v>
      </c>
      <c r="C39" s="31" t="s">
        <v>7</v>
      </c>
      <c r="D39" s="31" t="s">
        <v>8</v>
      </c>
      <c r="E39" s="31" t="s">
        <v>9</v>
      </c>
    </row>
    <row r="40" spans="1:6" ht="12.75" customHeight="1" x14ac:dyDescent="0.2">
      <c r="A40" s="28" t="s">
        <v>53</v>
      </c>
      <c r="C40" s="37">
        <f>IF(SUM(C18:C20,C25:C27)-(C34+C35)&lt;0,0,SUM(C18:C20,C25:C27)-(C34+C35))</f>
        <v>0</v>
      </c>
      <c r="D40" s="37">
        <f>IF(SUM(D18:D20,D25:D27)-(D34+D35)&lt;0,0,SUM(D18:D20,D25:D27)-(D34+D35))</f>
        <v>0</v>
      </c>
      <c r="E40" s="37">
        <f>IF(SUM(E18:E20,E25:E27)-(E34+E35)&lt;0,0,SUM(E18:E20,E25:E27)-(E34+E35))</f>
        <v>0</v>
      </c>
    </row>
    <row r="41" spans="1:6" ht="9.9499999999999993" customHeight="1" x14ac:dyDescent="0.2">
      <c r="C41" s="36"/>
      <c r="D41" s="36"/>
      <c r="E41" s="36"/>
    </row>
    <row r="42" spans="1:6" ht="15.95" customHeight="1" x14ac:dyDescent="0.25">
      <c r="C42" s="67" t="s">
        <v>54</v>
      </c>
      <c r="D42" s="67"/>
      <c r="E42" s="67"/>
      <c r="F42" s="39">
        <f>F31-F37</f>
        <v>0</v>
      </c>
    </row>
    <row r="43" spans="1:6" ht="9.9499999999999993" customHeight="1" x14ac:dyDescent="0.2">
      <c r="C43" s="36"/>
      <c r="D43" s="36"/>
      <c r="E43" s="36"/>
    </row>
    <row r="44" spans="1:6" ht="15.95" customHeight="1" x14ac:dyDescent="0.25">
      <c r="A44" s="26" t="s">
        <v>23</v>
      </c>
      <c r="C44" s="67" t="s">
        <v>55</v>
      </c>
      <c r="D44" s="67"/>
      <c r="E44" s="67"/>
      <c r="F44" s="49"/>
    </row>
    <row r="45" spans="1:6" ht="9.9499999999999993" customHeight="1" x14ac:dyDescent="0.2">
      <c r="C45" s="36"/>
      <c r="D45" s="36"/>
      <c r="E45" s="36"/>
    </row>
    <row r="46" spans="1:6" ht="15.95" customHeight="1" x14ac:dyDescent="0.25">
      <c r="C46" s="67" t="s">
        <v>56</v>
      </c>
      <c r="D46" s="67"/>
      <c r="E46" s="67"/>
      <c r="F46" s="39">
        <f>F42+F44</f>
        <v>0</v>
      </c>
    </row>
    <row r="47" spans="1:6" s="38" customFormat="1" ht="12" x14ac:dyDescent="0.2"/>
    <row r="48" spans="1:6" ht="15.75" x14ac:dyDescent="0.25">
      <c r="A48" s="27" t="s">
        <v>22</v>
      </c>
      <c r="B48" s="27"/>
      <c r="E48" s="31" t="s">
        <v>9</v>
      </c>
    </row>
    <row r="49" spans="1:10" ht="25.5" customHeight="1" x14ac:dyDescent="0.2">
      <c r="A49" s="40" t="s">
        <v>67</v>
      </c>
      <c r="B49" s="40"/>
      <c r="C49" s="50" t="s">
        <v>64</v>
      </c>
      <c r="E49" s="36">
        <f>IF(C49="Ja",F46*0.09,)</f>
        <v>0</v>
      </c>
    </row>
    <row r="50" spans="1:10" ht="25.5" customHeight="1" x14ac:dyDescent="0.2">
      <c r="A50" s="40" t="s">
        <v>68</v>
      </c>
      <c r="B50" s="40"/>
      <c r="C50" s="50" t="s">
        <v>64</v>
      </c>
      <c r="E50" s="41">
        <f>IF(C50="Ja",C15*Variabelen!C7,0)</f>
        <v>0</v>
      </c>
    </row>
    <row r="51" spans="1:10" ht="25.5" customHeight="1" x14ac:dyDescent="0.2">
      <c r="A51" s="40"/>
      <c r="B51" s="40"/>
      <c r="D51" s="50" t="s">
        <v>64</v>
      </c>
      <c r="E51" s="41"/>
    </row>
    <row r="52" spans="1:10" ht="25.5" customHeight="1" x14ac:dyDescent="0.2">
      <c r="A52" s="40" t="s">
        <v>63</v>
      </c>
      <c r="B52" s="40"/>
      <c r="C52" s="50" t="s">
        <v>64</v>
      </c>
      <c r="D52" s="62"/>
      <c r="E52" s="41">
        <f>IF(AND(C52="Ja", D51="Netto kredietbedrag"),F42-D52,IF(AND(C52="ja",D51="Rente percentage"),F42*D52,0))</f>
        <v>0</v>
      </c>
    </row>
    <row r="53" spans="1:10" ht="9.9499999999999993" customHeight="1" x14ac:dyDescent="0.2">
      <c r="C53" s="36"/>
      <c r="D53" s="36"/>
      <c r="E53" s="36"/>
    </row>
    <row r="54" spans="1:10" ht="15.95" customHeight="1" x14ac:dyDescent="0.25">
      <c r="C54" s="67" t="s">
        <v>57</v>
      </c>
      <c r="D54" s="67"/>
      <c r="E54" s="67"/>
      <c r="F54" s="42">
        <f>SUM(E49+E50+E52)</f>
        <v>0</v>
      </c>
    </row>
    <row r="55" spans="1:10" ht="27.95" customHeight="1" x14ac:dyDescent="0.2">
      <c r="A55" s="23"/>
      <c r="B55" s="23"/>
    </row>
    <row r="56" spans="1:10" s="44" customFormat="1" ht="21.75" thickBot="1" x14ac:dyDescent="0.3">
      <c r="A56" s="64" t="s">
        <v>58</v>
      </c>
      <c r="B56" s="65"/>
      <c r="C56" s="65"/>
      <c r="D56" s="65"/>
      <c r="E56" s="65"/>
      <c r="F56" s="59" t="str">
        <f>IF(F46-F54&lt;=0,"Nihil",F46-F54)</f>
        <v>Nihil</v>
      </c>
    </row>
    <row r="57" spans="1:10" s="44" customFormat="1" ht="18.75" thickTop="1" x14ac:dyDescent="0.25">
      <c r="A57" s="57"/>
      <c r="B57" s="57"/>
      <c r="C57" s="57"/>
      <c r="D57" s="57"/>
      <c r="E57" s="57"/>
      <c r="F57" s="60"/>
    </row>
    <row r="58" spans="1:10" ht="20.25" customHeight="1" x14ac:dyDescent="0.3">
      <c r="A58" s="68" t="s">
        <v>48</v>
      </c>
      <c r="B58" s="69"/>
      <c r="C58" s="69"/>
      <c r="D58" s="69"/>
      <c r="E58" s="69"/>
      <c r="F58" s="70"/>
      <c r="G58" s="22"/>
      <c r="H58" s="22"/>
      <c r="I58" s="22"/>
      <c r="J58" s="22"/>
    </row>
    <row r="59" spans="1:10" ht="20.100000000000001" customHeight="1" x14ac:dyDescent="0.3">
      <c r="A59" s="24"/>
      <c r="B59" s="24"/>
      <c r="C59" s="25"/>
      <c r="D59" s="25"/>
      <c r="E59" s="25"/>
      <c r="F59" s="25"/>
      <c r="G59" s="25"/>
      <c r="H59" s="25"/>
      <c r="I59" s="25"/>
      <c r="J59" s="25"/>
    </row>
    <row r="60" spans="1:10" ht="15.95" customHeight="1" x14ac:dyDescent="0.25">
      <c r="A60" s="26" t="s">
        <v>42</v>
      </c>
      <c r="B60" s="27"/>
    </row>
    <row r="61" spans="1:10" x14ac:dyDescent="0.2">
      <c r="A61" s="28" t="s">
        <v>0</v>
      </c>
      <c r="C61" s="75">
        <f>C6</f>
        <v>0</v>
      </c>
      <c r="D61" s="75"/>
      <c r="E61" s="75"/>
      <c r="F61" s="75"/>
    </row>
    <row r="62" spans="1:10" ht="15" customHeight="1" x14ac:dyDescent="0.2"/>
    <row r="63" spans="1:10" ht="15.95" customHeight="1" x14ac:dyDescent="0.25">
      <c r="A63" s="26" t="s">
        <v>43</v>
      </c>
      <c r="B63" s="27"/>
    </row>
    <row r="64" spans="1:10" x14ac:dyDescent="0.2">
      <c r="A64" s="28" t="s">
        <v>0</v>
      </c>
      <c r="C64" s="75">
        <f>C10</f>
        <v>0</v>
      </c>
      <c r="D64" s="76"/>
      <c r="E64" s="76"/>
      <c r="F64" s="76"/>
    </row>
    <row r="65" spans="1:8" x14ac:dyDescent="0.2">
      <c r="A65" s="23"/>
      <c r="B65" s="23"/>
    </row>
    <row r="66" spans="1:8" ht="15" customHeight="1" x14ac:dyDescent="0.25">
      <c r="A66" s="26" t="s">
        <v>24</v>
      </c>
    </row>
    <row r="67" spans="1:8" x14ac:dyDescent="0.2">
      <c r="A67" s="28" t="s">
        <v>47</v>
      </c>
      <c r="C67" s="71" t="s">
        <v>64</v>
      </c>
      <c r="D67" s="71"/>
    </row>
    <row r="68" spans="1:8" x14ac:dyDescent="0.2">
      <c r="A68" s="28" t="s">
        <v>50</v>
      </c>
      <c r="C68" s="63">
        <v>18</v>
      </c>
      <c r="H68" s="29"/>
    </row>
    <row r="69" spans="1:8" ht="27.95" customHeight="1" x14ac:dyDescent="0.2">
      <c r="H69" s="29"/>
    </row>
    <row r="70" spans="1:8" ht="27.95" customHeight="1" x14ac:dyDescent="0.25">
      <c r="A70" s="26" t="s">
        <v>33</v>
      </c>
      <c r="B70" s="27"/>
      <c r="C70" s="31" t="s">
        <v>7</v>
      </c>
      <c r="D70" s="31" t="s">
        <v>8</v>
      </c>
      <c r="E70" s="31" t="s">
        <v>9</v>
      </c>
    </row>
    <row r="71" spans="1:8" ht="15.95" customHeight="1" x14ac:dyDescent="0.2">
      <c r="A71" s="28" t="s">
        <v>38</v>
      </c>
      <c r="C71" s="32">
        <f>C18</f>
        <v>0</v>
      </c>
      <c r="D71" s="32">
        <f>C71*12</f>
        <v>0</v>
      </c>
      <c r="E71" s="32">
        <f>C71*$C$15</f>
        <v>0</v>
      </c>
    </row>
    <row r="72" spans="1:8" x14ac:dyDescent="0.2">
      <c r="A72" s="28" t="s">
        <v>5</v>
      </c>
      <c r="C72" s="32">
        <f>D72/12</f>
        <v>0</v>
      </c>
      <c r="D72" s="32">
        <f>D19</f>
        <v>0</v>
      </c>
      <c r="E72" s="32">
        <f>C72*$C$15</f>
        <v>0</v>
      </c>
    </row>
    <row r="73" spans="1:8" ht="12.75" customHeight="1" x14ac:dyDescent="0.2">
      <c r="A73" s="28" t="s">
        <v>6</v>
      </c>
      <c r="C73" s="32">
        <f>C20</f>
        <v>0</v>
      </c>
      <c r="D73" s="32">
        <f>C73*12</f>
        <v>0</v>
      </c>
      <c r="E73" s="32">
        <f>C73*$C$15</f>
        <v>0</v>
      </c>
    </row>
    <row r="74" spans="1:8" ht="9.9499999999999993" customHeight="1" x14ac:dyDescent="0.2">
      <c r="C74" s="32"/>
      <c r="D74" s="32"/>
      <c r="E74" s="32"/>
    </row>
    <row r="75" spans="1:8" ht="15.95" customHeight="1" x14ac:dyDescent="0.2">
      <c r="C75" s="72" t="s">
        <v>35</v>
      </c>
      <c r="D75" s="72"/>
      <c r="E75" s="33">
        <f>SUM(E71:E73)</f>
        <v>0</v>
      </c>
    </row>
    <row r="76" spans="1:8" ht="27.95" customHeight="1" x14ac:dyDescent="0.25">
      <c r="C76" s="52"/>
      <c r="D76" s="52"/>
      <c r="E76" s="52"/>
      <c r="F76" s="30"/>
    </row>
    <row r="77" spans="1:8" ht="15.75" x14ac:dyDescent="0.25">
      <c r="A77" s="26" t="s">
        <v>34</v>
      </c>
      <c r="B77" s="27"/>
      <c r="C77" s="31" t="s">
        <v>7</v>
      </c>
      <c r="D77" s="31" t="s">
        <v>8</v>
      </c>
      <c r="E77" s="31" t="s">
        <v>9</v>
      </c>
    </row>
    <row r="78" spans="1:8" ht="12.75" customHeight="1" x14ac:dyDescent="0.2">
      <c r="A78" s="28" t="s">
        <v>38</v>
      </c>
      <c r="C78" s="32">
        <f>C25</f>
        <v>0</v>
      </c>
      <c r="D78" s="32">
        <f>C78*12</f>
        <v>0</v>
      </c>
      <c r="E78" s="32">
        <f>C78*$C$15</f>
        <v>0</v>
      </c>
    </row>
    <row r="79" spans="1:8" ht="12.75" customHeight="1" x14ac:dyDescent="0.2">
      <c r="A79" s="28" t="s">
        <v>5</v>
      </c>
      <c r="C79" s="32">
        <f>D79/12</f>
        <v>0</v>
      </c>
      <c r="D79" s="32">
        <f>D26</f>
        <v>0</v>
      </c>
      <c r="E79" s="32">
        <f>C79*$C$15</f>
        <v>0</v>
      </c>
    </row>
    <row r="80" spans="1:8" ht="12.75" customHeight="1" x14ac:dyDescent="0.2">
      <c r="A80" s="28" t="s">
        <v>6</v>
      </c>
      <c r="C80" s="32">
        <f>C27</f>
        <v>0</v>
      </c>
      <c r="D80" s="32">
        <f>C80*12</f>
        <v>0</v>
      </c>
      <c r="E80" s="32">
        <f>C80*$C$15</f>
        <v>0</v>
      </c>
    </row>
    <row r="81" spans="1:8" ht="9.9499999999999993" customHeight="1" x14ac:dyDescent="0.2">
      <c r="C81" s="32"/>
      <c r="D81" s="32"/>
      <c r="E81" s="32"/>
      <c r="H81" s="29"/>
    </row>
    <row r="82" spans="1:8" ht="15.95" customHeight="1" x14ac:dyDescent="0.2">
      <c r="C82" s="72" t="s">
        <v>37</v>
      </c>
      <c r="D82" s="72"/>
      <c r="E82" s="33">
        <f>SUM(E78:E80)</f>
        <v>0</v>
      </c>
    </row>
    <row r="83" spans="1:8" ht="9.9499999999999993" customHeight="1" x14ac:dyDescent="0.25">
      <c r="C83" s="31"/>
      <c r="D83" s="34"/>
      <c r="E83" s="33"/>
    </row>
    <row r="84" spans="1:8" ht="15.95" customHeight="1" x14ac:dyDescent="0.25">
      <c r="C84" s="67" t="s">
        <v>51</v>
      </c>
      <c r="D84" s="67"/>
      <c r="E84" s="67"/>
      <c r="F84" s="30">
        <f>SUM(E75+E82)</f>
        <v>0</v>
      </c>
    </row>
    <row r="85" spans="1:8" s="38" customFormat="1" ht="27.95" customHeight="1" x14ac:dyDescent="0.25">
      <c r="A85" s="28"/>
      <c r="B85" s="28"/>
      <c r="C85" s="23"/>
      <c r="D85" s="23"/>
      <c r="E85" s="34"/>
      <c r="F85" s="35"/>
    </row>
    <row r="86" spans="1:8" ht="15.75" x14ac:dyDescent="0.25">
      <c r="A86" s="26" t="s">
        <v>10</v>
      </c>
      <c r="B86" s="27"/>
      <c r="C86" s="31" t="s">
        <v>7</v>
      </c>
      <c r="D86" s="31" t="s">
        <v>8</v>
      </c>
      <c r="E86" s="31" t="s">
        <v>9</v>
      </c>
    </row>
    <row r="87" spans="1:8" x14ac:dyDescent="0.2">
      <c r="A87" s="28" t="s">
        <v>10</v>
      </c>
      <c r="C87" s="32">
        <f>C34</f>
        <v>0</v>
      </c>
      <c r="D87" s="32">
        <f>C87*12</f>
        <v>0</v>
      </c>
      <c r="E87" s="32">
        <f>C87*$C$68</f>
        <v>0</v>
      </c>
    </row>
    <row r="88" spans="1:8" x14ac:dyDescent="0.2">
      <c r="A88" s="28" t="s">
        <v>11</v>
      </c>
      <c r="C88" s="32">
        <f>(D88/12)</f>
        <v>0</v>
      </c>
      <c r="D88" s="32">
        <f>D35</f>
        <v>0</v>
      </c>
      <c r="E88" s="32">
        <f>C88*$C$68</f>
        <v>0</v>
      </c>
      <c r="H88" s="29"/>
    </row>
    <row r="89" spans="1:8" x14ac:dyDescent="0.2">
      <c r="C89" s="36"/>
      <c r="D89" s="36"/>
      <c r="E89" s="36"/>
    </row>
    <row r="90" spans="1:8" ht="15" x14ac:dyDescent="0.25">
      <c r="C90" s="67" t="s">
        <v>52</v>
      </c>
      <c r="D90" s="67"/>
      <c r="E90" s="67"/>
      <c r="F90" s="35">
        <f>SUM(E87:E88)</f>
        <v>0</v>
      </c>
    </row>
    <row r="91" spans="1:8" x14ac:dyDescent="0.2">
      <c r="H91" s="29"/>
    </row>
    <row r="92" spans="1:8" ht="15" x14ac:dyDescent="0.25">
      <c r="A92" s="26" t="s">
        <v>21</v>
      </c>
      <c r="C92" s="31" t="s">
        <v>7</v>
      </c>
      <c r="D92" s="31" t="s">
        <v>8</v>
      </c>
      <c r="E92" s="31" t="s">
        <v>9</v>
      </c>
      <c r="H92" s="29"/>
    </row>
    <row r="93" spans="1:8" x14ac:dyDescent="0.2">
      <c r="A93" s="28" t="s">
        <v>59</v>
      </c>
      <c r="C93" s="37">
        <f>IF(SUM(C71:C73,C78:C80)-(C87+C88)&lt;0,0,SUM(C71:C73,C78:C80)-(C87+C88))</f>
        <v>0</v>
      </c>
      <c r="D93" s="37">
        <f>IF(SUM(D71:D73,D78:D80)-(D87+D88)&lt;0,0,SUM(D71:D73,D78:D80)-(D87+D88))</f>
        <v>0</v>
      </c>
      <c r="E93" s="37">
        <f>IF(SUM(E71:E73,E78:E80)-(E87+E88)&lt;0,0,SUM(E71:E73,E78:E80)-(E87+E88))</f>
        <v>0</v>
      </c>
      <c r="H93" s="29"/>
    </row>
    <row r="94" spans="1:8" ht="9.9499999999999993" customHeight="1" x14ac:dyDescent="0.2">
      <c r="C94" s="37"/>
      <c r="D94" s="37"/>
      <c r="E94" s="37"/>
      <c r="H94" s="29"/>
    </row>
    <row r="95" spans="1:8" ht="15.75" customHeight="1" x14ac:dyDescent="0.25">
      <c r="C95" s="67" t="s">
        <v>54</v>
      </c>
      <c r="D95" s="67"/>
      <c r="E95" s="67"/>
      <c r="F95" s="39">
        <f>F84-F90</f>
        <v>0</v>
      </c>
      <c r="H95" s="29"/>
    </row>
    <row r="96" spans="1:8" ht="9.75" customHeight="1" x14ac:dyDescent="0.2">
      <c r="C96" s="32"/>
      <c r="D96" s="32"/>
      <c r="E96" s="32"/>
      <c r="H96" s="29"/>
    </row>
    <row r="97" spans="1:8" ht="15.75" customHeight="1" x14ac:dyDescent="0.25">
      <c r="A97" s="26" t="s">
        <v>23</v>
      </c>
      <c r="C97" s="67" t="s">
        <v>55</v>
      </c>
      <c r="D97" s="67"/>
      <c r="E97" s="67"/>
      <c r="F97" s="37">
        <f>F44</f>
        <v>0</v>
      </c>
      <c r="H97" s="29"/>
    </row>
    <row r="98" spans="1:8" ht="9.75" customHeight="1" x14ac:dyDescent="0.2">
      <c r="C98" s="36"/>
      <c r="D98" s="36"/>
      <c r="E98" s="36"/>
    </row>
    <row r="99" spans="1:8" ht="15.75" customHeight="1" x14ac:dyDescent="0.25">
      <c r="C99" s="67" t="s">
        <v>56</v>
      </c>
      <c r="D99" s="67"/>
      <c r="E99" s="67"/>
      <c r="F99" s="39">
        <f>F95+F97</f>
        <v>0</v>
      </c>
    </row>
    <row r="100" spans="1:8" ht="36" customHeight="1" x14ac:dyDescent="0.25">
      <c r="C100" s="52"/>
      <c r="D100" s="52"/>
      <c r="E100" s="52"/>
      <c r="F100" s="35"/>
    </row>
    <row r="101" spans="1:8" s="44" customFormat="1" ht="18" x14ac:dyDescent="0.25">
      <c r="A101" s="51" t="s">
        <v>25</v>
      </c>
      <c r="B101" s="38"/>
      <c r="C101" s="31" t="s">
        <v>7</v>
      </c>
      <c r="D101" s="38"/>
      <c r="E101" s="31" t="s">
        <v>9</v>
      </c>
      <c r="F101" s="38"/>
    </row>
    <row r="102" spans="1:8" ht="15.75" hidden="1" x14ac:dyDescent="0.25">
      <c r="A102" s="27" t="s">
        <v>25</v>
      </c>
      <c r="B102" s="27"/>
      <c r="C102" s="31" t="s">
        <v>7</v>
      </c>
      <c r="E102" s="31" t="s">
        <v>9</v>
      </c>
    </row>
    <row r="103" spans="1:8" ht="25.5" x14ac:dyDescent="0.2">
      <c r="A103" s="40" t="s">
        <v>26</v>
      </c>
      <c r="B103" s="40"/>
      <c r="C103" s="30">
        <f>IF(C67="Dubbele Particulier",Variabelen!C3,IF(C67="Dubbele ondernemer",Variabelen!C4,IF(C67="Voer uw keuze in",0)))</f>
        <v>0</v>
      </c>
      <c r="E103" s="36">
        <f>C103*C68</f>
        <v>0</v>
      </c>
    </row>
    <row r="104" spans="1:8" x14ac:dyDescent="0.2">
      <c r="C104" s="32"/>
      <c r="D104" s="32"/>
      <c r="E104" s="32"/>
    </row>
    <row r="105" spans="1:8" x14ac:dyDescent="0.2">
      <c r="A105" s="40"/>
      <c r="B105" s="40"/>
      <c r="E105" s="31" t="s">
        <v>28</v>
      </c>
    </row>
    <row r="106" spans="1:8" ht="25.5" x14ac:dyDescent="0.2">
      <c r="A106" s="28" t="s">
        <v>27</v>
      </c>
      <c r="D106" s="36"/>
      <c r="E106" s="41">
        <f>IF(C67="Dubbele Particulier",Variabelen!D3,IF(C67="Dubbele ondernemer",Variabelen!D4,IF(C67="Voer uw keuze in",0)))</f>
        <v>0</v>
      </c>
    </row>
    <row r="107" spans="1:8" ht="9.75" customHeight="1" x14ac:dyDescent="0.2">
      <c r="D107" s="36"/>
      <c r="E107" s="41"/>
    </row>
    <row r="108" spans="1:8" x14ac:dyDescent="0.2">
      <c r="C108" s="32"/>
      <c r="D108" s="32"/>
      <c r="E108" s="31" t="s">
        <v>28</v>
      </c>
    </row>
    <row r="109" spans="1:8" x14ac:dyDescent="0.2">
      <c r="A109" s="28" t="s">
        <v>29</v>
      </c>
      <c r="D109" s="32"/>
      <c r="E109" s="32">
        <f>IF(C67="Dubbele Particulier",Variabelen!E3,IF(C67="Dubbele ondernemer",Variabelen!E4,IF(C67="Voer uw keuze in",0)))</f>
        <v>0</v>
      </c>
      <c r="H109" s="29"/>
    </row>
    <row r="110" spans="1:8" ht="9.9499999999999993" customHeight="1" x14ac:dyDescent="0.2">
      <c r="C110" s="32"/>
      <c r="D110" s="32"/>
      <c r="E110" s="32"/>
      <c r="H110" s="29"/>
    </row>
    <row r="111" spans="1:8" x14ac:dyDescent="0.2">
      <c r="D111" s="32"/>
      <c r="E111" s="31" t="s">
        <v>28</v>
      </c>
      <c r="H111" s="29"/>
    </row>
    <row r="112" spans="1:8" x14ac:dyDescent="0.2">
      <c r="A112" s="28" t="s">
        <v>18</v>
      </c>
      <c r="C112" s="31"/>
      <c r="D112" s="32"/>
      <c r="E112" s="45">
        <f>Variabelen!C6*2</f>
        <v>1594</v>
      </c>
      <c r="H112" s="29"/>
    </row>
    <row r="113" spans="1:8" ht="9.9499999999999993" customHeight="1" x14ac:dyDescent="0.2">
      <c r="C113" s="32"/>
      <c r="D113" s="32"/>
      <c r="E113" s="32"/>
      <c r="H113" s="29"/>
    </row>
    <row r="114" spans="1:8" ht="15.95" customHeight="1" x14ac:dyDescent="0.25">
      <c r="C114" s="67" t="s">
        <v>60</v>
      </c>
      <c r="D114" s="67"/>
      <c r="E114" s="67"/>
      <c r="F114" s="46">
        <f>SUM(E103,E106,E109,E112)</f>
        <v>1594</v>
      </c>
    </row>
    <row r="115" spans="1:8" ht="27.95" customHeight="1" x14ac:dyDescent="0.2">
      <c r="A115" s="23"/>
      <c r="B115" s="23"/>
    </row>
    <row r="116" spans="1:8" s="44" customFormat="1" ht="23.25" x14ac:dyDescent="0.4">
      <c r="A116" s="73" t="s">
        <v>61</v>
      </c>
      <c r="B116" s="74"/>
      <c r="C116" s="74"/>
      <c r="D116" s="74"/>
      <c r="E116" s="74"/>
      <c r="F116" s="61" t="str">
        <f>IF(F99-F114&lt;=0,"Nihil",F99-F114)</f>
        <v>Nihil</v>
      </c>
    </row>
    <row r="117" spans="1:8" x14ac:dyDescent="0.2">
      <c r="D117" s="32"/>
    </row>
    <row r="118" spans="1:8" hidden="1" x14ac:dyDescent="0.2">
      <c r="A118" s="28" t="s">
        <v>29</v>
      </c>
      <c r="D118" s="32"/>
      <c r="E118" s="32" t="b">
        <f>IF(C67="Enkele Particulier",Variabelen!#REF!,IF(C67="Dubbele Particulier",Variabelen!E3,IF(C67="Enkele ondernemer",Variabelen!#REF!,IF(C67="Dubbele ondernemer",Variabelen!E4,IF(C67="* Kies zaaksoort *",0)))))</f>
        <v>0</v>
      </c>
    </row>
    <row r="119" spans="1:8" hidden="1" x14ac:dyDescent="0.2">
      <c r="C119" s="32"/>
      <c r="D119" s="32"/>
      <c r="E119" s="32"/>
    </row>
    <row r="120" spans="1:8" hidden="1" x14ac:dyDescent="0.2">
      <c r="D120" s="32"/>
      <c r="E120" s="31" t="s">
        <v>28</v>
      </c>
    </row>
    <row r="121" spans="1:8" hidden="1" x14ac:dyDescent="0.2">
      <c r="A121" s="28" t="s">
        <v>18</v>
      </c>
      <c r="C121" s="31"/>
      <c r="D121" s="32"/>
      <c r="E121" s="45">
        <f>IF(F99-SUM(E103,E106,E118,Variabelen!C6)&gt;2000,Variabelen!C6,0)</f>
        <v>0</v>
      </c>
    </row>
    <row r="122" spans="1:8" hidden="1" x14ac:dyDescent="0.2">
      <c r="C122" s="32"/>
      <c r="D122" s="32"/>
      <c r="E122" s="32"/>
    </row>
    <row r="123" spans="1:8" ht="15" hidden="1" x14ac:dyDescent="0.25">
      <c r="C123" s="67" t="s">
        <v>31</v>
      </c>
      <c r="D123" s="67"/>
      <c r="E123" s="67"/>
      <c r="F123" s="42">
        <f>SUM(E103+E106+E118+E121)</f>
        <v>0</v>
      </c>
    </row>
    <row r="124" spans="1:8" hidden="1" x14ac:dyDescent="0.2">
      <c r="A124" s="23"/>
      <c r="B124" s="23"/>
    </row>
    <row r="125" spans="1:8" ht="21.75" hidden="1" thickBot="1" x14ac:dyDescent="0.3">
      <c r="A125" s="66" t="s">
        <v>32</v>
      </c>
      <c r="B125" s="66"/>
      <c r="C125" s="66"/>
      <c r="D125" s="66"/>
      <c r="E125" s="66"/>
      <c r="F125" s="43" t="str">
        <f>IF(F99-F123&lt;=0,"Nihil",F99-F123)</f>
        <v>Nihil</v>
      </c>
    </row>
    <row r="129" x14ac:dyDescent="0.2"/>
    <row r="130" x14ac:dyDescent="0.2"/>
    <row r="131" x14ac:dyDescent="0.2"/>
    <row r="133" x14ac:dyDescent="0.2"/>
    <row r="134" x14ac:dyDescent="0.2"/>
  </sheetData>
  <sheetProtection sheet="1" selectLockedCells="1"/>
  <mergeCells count="30">
    <mergeCell ref="C54:E54"/>
    <mergeCell ref="A3:F3"/>
    <mergeCell ref="C37:E37"/>
    <mergeCell ref="C46:E46"/>
    <mergeCell ref="C44:E44"/>
    <mergeCell ref="C42:E42"/>
    <mergeCell ref="C31:E31"/>
    <mergeCell ref="C29:D29"/>
    <mergeCell ref="C22:D22"/>
    <mergeCell ref="C6:F6"/>
    <mergeCell ref="C7:F7"/>
    <mergeCell ref="C10:F10"/>
    <mergeCell ref="C11:F11"/>
    <mergeCell ref="C14:F14"/>
    <mergeCell ref="A56:E56"/>
    <mergeCell ref="A125:E125"/>
    <mergeCell ref="C99:E99"/>
    <mergeCell ref="C123:E123"/>
    <mergeCell ref="A58:F58"/>
    <mergeCell ref="C67:D67"/>
    <mergeCell ref="C97:E97"/>
    <mergeCell ref="C90:E90"/>
    <mergeCell ref="C95:E95"/>
    <mergeCell ref="C84:E84"/>
    <mergeCell ref="C82:D82"/>
    <mergeCell ref="C75:D75"/>
    <mergeCell ref="C114:E114"/>
    <mergeCell ref="A116:E116"/>
    <mergeCell ref="C61:F61"/>
    <mergeCell ref="C64:F64"/>
  </mergeCells>
  <conditionalFormatting sqref="C6:C7 C10:C11 C18 D19 C20 C25 D26 C27 C34 D35 F44">
    <cfRule type="cellIs" dxfId="5" priority="7" operator="equal">
      <formula>""</formula>
    </cfRule>
  </conditionalFormatting>
  <conditionalFormatting sqref="C49:C52">
    <cfRule type="cellIs" dxfId="4" priority="5" operator="equal">
      <formula>"Voer uw keuze in"</formula>
    </cfRule>
  </conditionalFormatting>
  <conditionalFormatting sqref="C56:C58">
    <cfRule type="containsText" dxfId="3" priority="1" operator="containsText" text="Voer uw keuze in">
      <formula>NOT(ISERROR(SEARCH("Voer uw keuze in",C56)))</formula>
    </cfRule>
  </conditionalFormatting>
  <conditionalFormatting sqref="C67">
    <cfRule type="cellIs" dxfId="2" priority="18" operator="equal">
      <formula>"* Kies zaaksoort *"</formula>
    </cfRule>
  </conditionalFormatting>
  <conditionalFormatting sqref="D51 C67">
    <cfRule type="cellIs" dxfId="1" priority="3" operator="equal">
      <formula>"Voer uw keuze in"</formula>
    </cfRule>
  </conditionalFormatting>
  <conditionalFormatting sqref="D52">
    <cfRule type="cellIs" dxfId="0" priority="4" operator="equal">
      <formula>""</formula>
    </cfRule>
  </conditionalFormatting>
  <dataValidations count="1">
    <dataValidation type="whole" allowBlank="1" showInputMessage="1" showErrorMessage="1" errorTitle="Ongeldige termijn" error="Er is een ongeldige termijn ingevoerd. Vul minimaal 18 en maximaal 50 maanden (3 tot 5 jaar)." sqref="C68 C15" xr:uid="{00000000-0002-0000-0000-000000000000}">
      <formula1>18</formula1>
      <formula2>60</formula2>
    </dataValidation>
  </dataValidations>
  <pageMargins left="0.25" right="0.25" top="0.75" bottom="0.75" header="0.3" footer="0.3"/>
  <pageSetup paperSize="9" orientation="portrait" r:id="rId1"/>
  <headerFooter>
    <oddFooter>&amp;L&amp;8Vergelijkingstool Msnp vs. Wsnp
Echtpaar / geregistreerde partners in gemeenschap van goederen
v. 2021.1&amp;Rp. &amp;P / &amp;N</oddFooter>
  </headerFooter>
  <rowBreaks count="3" manualBreakCount="3">
    <brk id="47" max="16383" man="1"/>
    <brk id="57" max="16383" man="1"/>
    <brk id="100" max="16383" man="1"/>
  </rowBreaks>
  <ignoredErrors>
    <ignoredError sqref="C72:D72 C79:D79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Variabelen!$A$11:$A$13</xm:f>
          </x14:formula1>
          <xm:sqref>C49:C50 C52</xm:sqref>
        </x14:dataValidation>
        <x14:dataValidation type="list" allowBlank="1" showInputMessage="1" showErrorMessage="1" xr:uid="{00000000-0002-0000-0000-000003000000}">
          <x14:formula1>
            <xm:f>Variabelen!$B$2:$B$4</xm:f>
          </x14:formula1>
          <xm:sqref>C67:D67</xm:sqref>
        </x14:dataValidation>
        <x14:dataValidation type="list" allowBlank="1" showInputMessage="1" showErrorMessage="1" xr:uid="{C0E3135B-E3E4-4800-990B-6AF8E8540473}">
          <x14:formula1>
            <xm:f>Variabelen!$A$19:$A$21</xm:f>
          </x14:formula1>
          <xm:sqref>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E21"/>
  <sheetViews>
    <sheetView workbookViewId="0">
      <selection activeCell="D20" sqref="D20"/>
    </sheetView>
  </sheetViews>
  <sheetFormatPr defaultColWidth="9.33203125" defaultRowHeight="12.75" x14ac:dyDescent="0.2"/>
  <cols>
    <col min="1" max="1" width="34.83203125" style="1" bestFit="1" customWidth="1"/>
    <col min="2" max="2" width="27.83203125" style="1" customWidth="1"/>
    <col min="3" max="3" width="19.5" style="1" bestFit="1" customWidth="1"/>
    <col min="4" max="4" width="18" style="1" bestFit="1" customWidth="1"/>
    <col min="5" max="5" width="18.33203125" style="1" customWidth="1"/>
    <col min="6" max="6" width="10.83203125" style="1" bestFit="1" customWidth="1"/>
    <col min="7" max="16384" width="9.33203125" style="1"/>
  </cols>
  <sheetData>
    <row r="1" spans="1:5" ht="13.5" thickBot="1" x14ac:dyDescent="0.25"/>
    <row r="2" spans="1:5" x14ac:dyDescent="0.2">
      <c r="A2" s="5" t="s">
        <v>17</v>
      </c>
      <c r="B2" s="10" t="s">
        <v>64</v>
      </c>
      <c r="C2" s="11" t="s">
        <v>12</v>
      </c>
      <c r="D2" s="11" t="s">
        <v>13</v>
      </c>
      <c r="E2" s="12" t="s">
        <v>14</v>
      </c>
    </row>
    <row r="3" spans="1:5" x14ac:dyDescent="0.2">
      <c r="A3" s="6" t="s">
        <v>15</v>
      </c>
      <c r="B3" s="9" t="s">
        <v>44</v>
      </c>
      <c r="C3" s="13">
        <v>81.5</v>
      </c>
      <c r="D3" s="13">
        <v>3090</v>
      </c>
      <c r="E3" s="14">
        <v>216</v>
      </c>
    </row>
    <row r="4" spans="1:5" ht="13.5" thickBot="1" x14ac:dyDescent="0.25">
      <c r="A4" s="7" t="s">
        <v>16</v>
      </c>
      <c r="B4" s="17" t="s">
        <v>45</v>
      </c>
      <c r="C4" s="15">
        <v>81.5</v>
      </c>
      <c r="D4" s="15">
        <v>5073</v>
      </c>
      <c r="E4" s="16">
        <v>216</v>
      </c>
    </row>
    <row r="5" spans="1:5" ht="13.5" thickBot="1" x14ac:dyDescent="0.25"/>
    <row r="6" spans="1:5" x14ac:dyDescent="0.2">
      <c r="A6" s="18" t="s">
        <v>18</v>
      </c>
      <c r="B6" s="19" t="s">
        <v>41</v>
      </c>
      <c r="C6" s="20">
        <v>797</v>
      </c>
      <c r="D6" s="4" t="s">
        <v>40</v>
      </c>
    </row>
    <row r="7" spans="1:5" ht="13.5" thickBot="1" x14ac:dyDescent="0.25">
      <c r="A7" s="7" t="s">
        <v>30</v>
      </c>
      <c r="B7" s="8"/>
      <c r="C7" s="21">
        <v>6</v>
      </c>
    </row>
    <row r="10" spans="1:5" x14ac:dyDescent="0.2">
      <c r="A10" s="2" t="s">
        <v>2</v>
      </c>
      <c r="B10" s="2"/>
    </row>
    <row r="11" spans="1:5" x14ac:dyDescent="0.2">
      <c r="A11" s="3" t="s">
        <v>64</v>
      </c>
      <c r="B11" s="3"/>
    </row>
    <row r="12" spans="1:5" x14ac:dyDescent="0.2">
      <c r="A12" s="1" t="s">
        <v>3</v>
      </c>
    </row>
    <row r="13" spans="1:5" x14ac:dyDescent="0.2">
      <c r="A13" s="1" t="s">
        <v>4</v>
      </c>
    </row>
    <row r="15" spans="1:5" x14ac:dyDescent="0.2">
      <c r="A15" s="1" t="s">
        <v>64</v>
      </c>
    </row>
    <row r="16" spans="1:5" x14ac:dyDescent="0.2">
      <c r="A16" s="1" t="s">
        <v>3</v>
      </c>
    </row>
    <row r="17" spans="1:1" x14ac:dyDescent="0.2">
      <c r="A17" s="1" t="s">
        <v>19</v>
      </c>
    </row>
    <row r="19" spans="1:1" x14ac:dyDescent="0.2">
      <c r="A19" s="1" t="s">
        <v>64</v>
      </c>
    </row>
    <row r="20" spans="1:1" x14ac:dyDescent="0.2">
      <c r="A20" s="1" t="s">
        <v>65</v>
      </c>
    </row>
    <row r="21" spans="1:1" x14ac:dyDescent="0.2">
      <c r="A21" s="1" t="s">
        <v>66</v>
      </c>
    </row>
  </sheetData>
  <hyperlinks>
    <hyperlink ref="B3" r:id="rId1" xr:uid="{00000000-0004-0000-0100-000000000000}"/>
    <hyperlink ref="B4" r:id="rId2" xr:uid="{00000000-0004-0000-0100-000001000000}"/>
    <hyperlink ref="B6" r:id="rId3" location="Hoofdstuk2_Paragraaf1_Artikel17" xr:uid="{00000000-0004-0000-01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Vergelijking</vt:lpstr>
      <vt:lpstr>Variabelen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</dc:creator>
  <cp:lastModifiedBy>Linda Doedée</cp:lastModifiedBy>
  <cp:lastPrinted>2025-08-22T09:38:31Z</cp:lastPrinted>
  <dcterms:created xsi:type="dcterms:W3CDTF">2015-10-22T13:21:42Z</dcterms:created>
  <dcterms:modified xsi:type="dcterms:W3CDTF">2025-09-12T05:42:23Z</dcterms:modified>
</cp:coreProperties>
</file>