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vrorg-my.sharepoint.com/personal/l_doedee_rvr_org/Documents/Bureaublad/"/>
    </mc:Choice>
  </mc:AlternateContent>
  <xr:revisionPtr revIDLastSave="2" documentId="8_{12FB7209-32FE-4C91-9AB5-24925EF6AB51}" xr6:coauthVersionLast="47" xr6:coauthVersionMax="47" xr10:uidLastSave="{F629D19D-A7FC-47E7-A7DE-0DB154ECB857}"/>
  <bookViews>
    <workbookView xWindow="-120" yWindow="-120" windowWidth="29040" windowHeight="15840" xr2:uid="{00000000-000D-0000-FFFF-FFFF00000000}"/>
  </bookViews>
  <sheets>
    <sheet name="Vergelijking" sheetId="1" r:id="rId1"/>
    <sheet name="Variabel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D54" i="1" l="1"/>
  <c r="C55" i="1"/>
  <c r="D15" i="1" l="1"/>
  <c r="C16" i="1"/>
  <c r="E16" i="1" s="1"/>
  <c r="C23" i="1"/>
  <c r="E37" i="1"/>
  <c r="E3" i="2"/>
  <c r="F3" i="2"/>
  <c r="E4" i="2"/>
  <c r="F4" i="2" s="1"/>
  <c r="E78" i="1"/>
  <c r="C75" i="1" l="1"/>
  <c r="C46" i="1"/>
  <c r="E84" i="1" l="1"/>
  <c r="E81" i="1" l="1"/>
  <c r="D22" i="1" l="1"/>
  <c r="E22" i="1"/>
  <c r="E38" i="1"/>
  <c r="E23" i="1" l="1"/>
  <c r="D61" i="1"/>
  <c r="C61" i="1" s="1"/>
  <c r="C60" i="1"/>
  <c r="F70" i="1"/>
  <c r="E53" i="1" l="1"/>
  <c r="E60" i="1"/>
  <c r="E55" i="1"/>
  <c r="D60" i="1"/>
  <c r="D55" i="1"/>
  <c r="C54" i="1"/>
  <c r="E54" i="1" s="1"/>
  <c r="D53" i="1"/>
  <c r="E17" i="1"/>
  <c r="E15" i="1"/>
  <c r="D17" i="1"/>
  <c r="C28" i="1"/>
  <c r="C66" i="1" l="1"/>
  <c r="E28" i="1"/>
  <c r="F30" i="1" s="1"/>
  <c r="E75" i="1"/>
  <c r="D66" i="1"/>
  <c r="E61" i="1"/>
  <c r="E66" i="1" s="1"/>
  <c r="F68" i="1" s="1"/>
  <c r="F57" i="1"/>
  <c r="D28" i="1"/>
  <c r="F25" i="1"/>
  <c r="F19" i="1" l="1"/>
  <c r="F34" i="1" s="1"/>
  <c r="F63" i="1"/>
  <c r="F72" i="1" s="1"/>
  <c r="F86" i="1" s="1"/>
  <c r="F88" i="1" s="1"/>
  <c r="F40" i="1" l="1"/>
  <c r="F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Doedee</author>
  </authors>
  <commentList>
    <comment ref="A74" authorId="0" shapeId="0" xr:uid="{917AA736-3149-402B-B020-D0A8FBDD505C}">
      <text>
        <r>
          <rPr>
            <b/>
            <sz val="9"/>
            <color indexed="81"/>
            <rFont val="Tahoma"/>
            <family val="2"/>
          </rPr>
          <t>Vul bij C49 zaaksoort in.</t>
        </r>
      </text>
    </comment>
  </commentList>
</comments>
</file>

<file path=xl/sharedStrings.xml><?xml version="1.0" encoding="utf-8"?>
<sst xmlns="http://schemas.openxmlformats.org/spreadsheetml/2006/main" count="117" uniqueCount="75">
  <si>
    <t>Naam schuldenaar:</t>
  </si>
  <si>
    <t>Zaaknummer:</t>
  </si>
  <si>
    <t>Gegevens schuldenaar</t>
  </si>
  <si>
    <t>Boolean</t>
  </si>
  <si>
    <t>Ja</t>
  </si>
  <si>
    <t>Nee</t>
  </si>
  <si>
    <t>* Ja/Nee *</t>
  </si>
  <si>
    <t>Inkomen</t>
  </si>
  <si>
    <t>Vakantiegeld</t>
  </si>
  <si>
    <t>Overige maandelijkse inkomsten</t>
  </si>
  <si>
    <t>Per maand</t>
  </si>
  <si>
    <t>Per jaar</t>
  </si>
  <si>
    <t>Totale termijn</t>
  </si>
  <si>
    <t>Vrij te laten bedrag</t>
  </si>
  <si>
    <t>Vrij te laten vakantiegeld</t>
  </si>
  <si>
    <t>NVVK aflostabel</t>
  </si>
  <si>
    <t>Vast aflosbedrag</t>
  </si>
  <si>
    <t>* Kies zaaksoort *</t>
  </si>
  <si>
    <t>Alleenstaande 21 - PGL*</t>
  </si>
  <si>
    <t>LAB</t>
  </si>
  <si>
    <t>LOB excl. porto</t>
  </si>
  <si>
    <t>Porto</t>
  </si>
  <si>
    <t>EP</t>
  </si>
  <si>
    <t>EO</t>
  </si>
  <si>
    <t>Afkorting</t>
  </si>
  <si>
    <t>Griffierecht uitdelingslijst</t>
  </si>
  <si>
    <t>* Ja/N.v.t. *</t>
  </si>
  <si>
    <t>N.v.t.</t>
  </si>
  <si>
    <t>Gegevens Minnelijk traject</t>
  </si>
  <si>
    <t>Inkomsten</t>
  </si>
  <si>
    <t>Aflosmogelijkheid</t>
  </si>
  <si>
    <t>Kosten Msnp</t>
  </si>
  <si>
    <t>Is er sprake van 9% reservering voor schuldhulpverlener?</t>
  </si>
  <si>
    <t>Liquidatie vermogen</t>
  </si>
  <si>
    <t>Gegevens Wsnp</t>
  </si>
  <si>
    <t>Kosten Wsnp</t>
  </si>
  <si>
    <t>LAB vergoeding bewindvoerder (per maand)</t>
  </si>
  <si>
    <t>LOB Vergoeding bewindvoerder (eenmalig)</t>
  </si>
  <si>
    <t>Eenmalig</t>
  </si>
  <si>
    <t>Portokosten</t>
  </si>
  <si>
    <t>Kosten financieel beheer</t>
  </si>
  <si>
    <t>Is er sprake van kosten financieel beheer?</t>
  </si>
  <si>
    <t>Participatienorm</t>
  </si>
  <si>
    <t>Link art.</t>
  </si>
  <si>
    <t>art. 21 lid 1a Pw</t>
  </si>
  <si>
    <t>%</t>
  </si>
  <si>
    <t>Afgerond</t>
  </si>
  <si>
    <t>Zaaksoort Wsnp</t>
  </si>
  <si>
    <t>Zaaksoort minnelijk traject</t>
  </si>
  <si>
    <t>Vrij te laten bedrag (Vtlb)</t>
  </si>
  <si>
    <t>Echtpaar beiden 21 - PGL*</t>
  </si>
  <si>
    <t>Berekening saldo uitdeling Minnelijk traject</t>
  </si>
  <si>
    <t>Berekening saldo uitdeling Wettelijke schuldsanering (Wsnp)</t>
  </si>
  <si>
    <t>Griffierecht uitdelingslijst art. 17 lid 4</t>
  </si>
  <si>
    <t>art. 21 lid 1b Pw</t>
  </si>
  <si>
    <t>Enkele Particulier</t>
  </si>
  <si>
    <t>Enkele Ondernemer</t>
  </si>
  <si>
    <t>Netto inkomen</t>
  </si>
  <si>
    <t>Alleenstaande</t>
  </si>
  <si>
    <t>Doorloopt alleen de schuldenaar het minnelijk traject en is er géén
sprake van een gemeenschap van goederen door huwelijk of geregistreerd partnerschap?</t>
  </si>
  <si>
    <t>(A) Lengte termijn in maanden</t>
  </si>
  <si>
    <t>(B) Totaal inkomsten</t>
  </si>
  <si>
    <t>(C) Totaal Vtlb</t>
  </si>
  <si>
    <r>
      <t>(D) Totaal Aflosmogelijkheid</t>
    </r>
    <r>
      <rPr>
        <b/>
        <vertAlign val="superscript"/>
        <sz val="11"/>
        <color theme="1"/>
        <rFont val="Arial"/>
        <family val="2"/>
      </rPr>
      <t xml:space="preserve"> (B-C)</t>
    </r>
  </si>
  <si>
    <t>(E) Opbrengst liquidatie vermogen</t>
  </si>
  <si>
    <r>
      <t>(F) Totale boedelopbrengst</t>
    </r>
    <r>
      <rPr>
        <b/>
        <vertAlign val="superscript"/>
        <sz val="11"/>
        <color theme="1"/>
        <rFont val="Arial"/>
        <family val="2"/>
      </rPr>
      <t xml:space="preserve"> (D+E)</t>
    </r>
  </si>
  <si>
    <t>(A*0,09)</t>
  </si>
  <si>
    <t>(A*6)</t>
  </si>
  <si>
    <t>(G) Totale kosten minnelijk traject</t>
  </si>
  <si>
    <r>
      <t>Berekening saldo uitdeling Minnelijk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</si>
  <si>
    <t>(G) Totale kosten Wsnp-traject</t>
  </si>
  <si>
    <r>
      <t>Berekening saldo uitdeling Wsnp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</si>
  <si>
    <t>Reguliere afdracht</t>
  </si>
  <si>
    <t xml:space="preserve">Afloscapaciteit </t>
  </si>
  <si>
    <t>Vergelijkingstool Msnp vs. Wsnp - versie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</si>
</sst>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_ [$€-413]\ * #,##0.00_ ;_ [$€-413]\ * \-#,##0.00_ ;_ [$€-413]\ * &quot;-&quot;??_ ;_ @_ "/>
  </numFmts>
  <fonts count="19" x14ac:knownFonts="1"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u/>
      <sz val="9"/>
      <color theme="1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9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2" fillId="2" borderId="0" xfId="0" applyFont="1" applyFill="1" applyAlignment="1" applyProtection="1">
      <alignment horizontal="left"/>
      <protection hidden="1"/>
    </xf>
    <xf numFmtId="0" fontId="1" fillId="2" borderId="0" xfId="0" applyFont="1" applyFill="1" applyProtection="1">
      <protection hidden="1"/>
    </xf>
    <xf numFmtId="49" fontId="2" fillId="2" borderId="0" xfId="0" applyNumberFormat="1" applyFont="1" applyFill="1" applyAlignment="1" applyProtection="1">
      <alignment horizontal="center" wrapText="1"/>
      <protection hidden="1"/>
    </xf>
    <xf numFmtId="0" fontId="2" fillId="2" borderId="0" xfId="0" applyFont="1" applyFill="1" applyAlignment="1" applyProtection="1">
      <alignment horizontal="center"/>
      <protection hidden="1"/>
    </xf>
    <xf numFmtId="49" fontId="7" fillId="2" borderId="0" xfId="0" applyNumberFormat="1" applyFont="1" applyFill="1" applyAlignment="1" applyProtection="1">
      <alignment wrapText="1"/>
      <protection hidden="1"/>
    </xf>
    <xf numFmtId="49" fontId="4" fillId="2" borderId="0" xfId="0" applyNumberFormat="1" applyFont="1" applyFill="1" applyAlignment="1" applyProtection="1">
      <alignment wrapText="1"/>
      <protection hidden="1"/>
    </xf>
    <xf numFmtId="49" fontId="1" fillId="2" borderId="0" xfId="0" applyNumberFormat="1" applyFont="1" applyFill="1" applyAlignment="1" applyProtection="1">
      <alignment wrapText="1"/>
      <protection hidden="1"/>
    </xf>
    <xf numFmtId="164" fontId="1" fillId="2" borderId="0" xfId="0" applyNumberFormat="1" applyFont="1" applyFill="1" applyProtection="1">
      <protection hidden="1"/>
    </xf>
    <xf numFmtId="165" fontId="1" fillId="2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44" fontId="1" fillId="2" borderId="0" xfId="1" applyFont="1" applyFill="1" applyBorder="1" applyProtection="1">
      <protection hidden="1"/>
    </xf>
    <xf numFmtId="0" fontId="7" fillId="2" borderId="0" xfId="0" applyFont="1" applyFill="1" applyProtection="1">
      <protection hidden="1"/>
    </xf>
    <xf numFmtId="44" fontId="1" fillId="2" borderId="0" xfId="0" applyNumberFormat="1" applyFont="1" applyFill="1" applyProtection="1">
      <protection hidden="1"/>
    </xf>
    <xf numFmtId="44" fontId="1" fillId="2" borderId="0" xfId="1" applyFont="1" applyFill="1" applyProtection="1">
      <protection hidden="1"/>
    </xf>
    <xf numFmtId="165" fontId="1" fillId="2" borderId="0" xfId="1" applyNumberFormat="1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44" fontId="1" fillId="2" borderId="2" xfId="0" applyNumberFormat="1" applyFont="1" applyFill="1" applyBorder="1" applyProtection="1">
      <protection hidden="1"/>
    </xf>
    <xf numFmtId="44" fontId="3" fillId="2" borderId="2" xfId="0" applyNumberFormat="1" applyFont="1" applyFill="1" applyBorder="1" applyProtection="1">
      <protection hidden="1"/>
    </xf>
    <xf numFmtId="0" fontId="1" fillId="2" borderId="0" xfId="0" applyFont="1" applyFill="1" applyAlignment="1" applyProtection="1">
      <alignment horizontal="left" wrapText="1"/>
      <protection hidden="1"/>
    </xf>
    <xf numFmtId="165" fontId="1" fillId="2" borderId="0" xfId="1" applyNumberFormat="1" applyFont="1" applyFill="1" applyProtection="1">
      <protection hidden="1"/>
    </xf>
    <xf numFmtId="44" fontId="10" fillId="2" borderId="1" xfId="0" applyNumberFormat="1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164" fontId="1" fillId="2" borderId="0" xfId="1" applyNumberFormat="1" applyFont="1" applyFill="1" applyBorder="1" applyProtection="1">
      <protection hidden="1"/>
    </xf>
    <xf numFmtId="0" fontId="14" fillId="0" borderId="0" xfId="3"/>
    <xf numFmtId="0" fontId="3" fillId="0" borderId="3" xfId="0" applyFont="1" applyBorder="1"/>
    <xf numFmtId="0" fontId="1" fillId="0" borderId="6" xfId="0" applyFont="1" applyBorder="1"/>
    <xf numFmtId="0" fontId="14" fillId="0" borderId="0" xfId="3" applyBorder="1"/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1" fillId="0" borderId="0" xfId="0" applyNumberFormat="1" applyFont="1"/>
    <xf numFmtId="44" fontId="1" fillId="0" borderId="7" xfId="0" applyNumberFormat="1" applyFont="1" applyBorder="1"/>
    <xf numFmtId="0" fontId="1" fillId="0" borderId="8" xfId="0" applyFont="1" applyBorder="1"/>
    <xf numFmtId="44" fontId="1" fillId="0" borderId="9" xfId="0" applyNumberFormat="1" applyFont="1" applyBorder="1"/>
    <xf numFmtId="44" fontId="1" fillId="0" borderId="10" xfId="0" applyNumberFormat="1" applyFont="1" applyBorder="1"/>
    <xf numFmtId="0" fontId="14" fillId="0" borderId="3" xfId="3" applyBorder="1" applyAlignment="1"/>
    <xf numFmtId="44" fontId="1" fillId="0" borderId="5" xfId="0" applyNumberFormat="1" applyFont="1" applyBorder="1"/>
    <xf numFmtId="165" fontId="1" fillId="0" borderId="10" xfId="0" applyNumberFormat="1" applyFont="1" applyBorder="1"/>
    <xf numFmtId="0" fontId="1" fillId="2" borderId="0" xfId="0" applyFont="1" applyFill="1" applyAlignment="1" applyProtection="1">
      <alignment vertical="center"/>
      <protection locked="0" hidden="1"/>
    </xf>
    <xf numFmtId="44" fontId="1" fillId="2" borderId="0" xfId="1" applyFont="1" applyFill="1" applyBorder="1" applyProtection="1">
      <protection locked="0" hidden="1"/>
    </xf>
    <xf numFmtId="165" fontId="1" fillId="2" borderId="0" xfId="1" applyNumberFormat="1" applyFont="1" applyFill="1" applyBorder="1" applyProtection="1">
      <protection locked="0" hidden="1"/>
    </xf>
    <xf numFmtId="0" fontId="1" fillId="2" borderId="0" xfId="0" applyFont="1" applyFill="1" applyProtection="1">
      <protection locked="0" hidden="1"/>
    </xf>
    <xf numFmtId="49" fontId="1" fillId="2" borderId="0" xfId="0" applyNumberFormat="1" applyFont="1" applyFill="1" applyAlignment="1" applyProtection="1">
      <alignment vertical="top" wrapText="1"/>
      <protection hidden="1"/>
    </xf>
    <xf numFmtId="49" fontId="14" fillId="0" borderId="9" xfId="3" applyNumberFormat="1" applyBorder="1"/>
    <xf numFmtId="0" fontId="1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center"/>
      <protection hidden="1"/>
    </xf>
    <xf numFmtId="49" fontId="13" fillId="2" borderId="0" xfId="0" applyNumberFormat="1" applyFont="1" applyFill="1" applyProtection="1">
      <protection hidden="1"/>
    </xf>
    <xf numFmtId="49" fontId="13" fillId="2" borderId="11" xfId="0" applyNumberFormat="1" applyFont="1" applyFill="1" applyBorder="1" applyProtection="1">
      <protection hidden="1"/>
    </xf>
    <xf numFmtId="49" fontId="1" fillId="2" borderId="12" xfId="0" applyNumberFormat="1" applyFont="1" applyFill="1" applyBorder="1" applyAlignment="1" applyProtection="1">
      <alignment wrapText="1"/>
      <protection hidden="1"/>
    </xf>
    <xf numFmtId="0" fontId="1" fillId="2" borderId="12" xfId="0" applyFont="1" applyFill="1" applyBorder="1" applyProtection="1">
      <protection hidden="1"/>
    </xf>
    <xf numFmtId="0" fontId="1" fillId="2" borderId="13" xfId="0" applyFont="1" applyFill="1" applyBorder="1" applyProtection="1">
      <protection hidden="1"/>
    </xf>
    <xf numFmtId="0" fontId="6" fillId="2" borderId="0" xfId="0" applyFont="1" applyFill="1" applyAlignment="1" applyProtection="1">
      <alignment horizontal="center" vertical="top"/>
      <protection hidden="1"/>
    </xf>
    <xf numFmtId="0" fontId="16" fillId="0" borderId="3" xfId="0" applyFont="1" applyBorder="1"/>
    <xf numFmtId="0" fontId="16" fillId="0" borderId="4" xfId="0" applyFont="1" applyBorder="1"/>
    <xf numFmtId="0" fontId="16" fillId="0" borderId="5" xfId="0" applyFont="1" applyBorder="1"/>
    <xf numFmtId="0" fontId="15" fillId="0" borderId="6" xfId="0" applyFont="1" applyBorder="1"/>
    <xf numFmtId="0" fontId="15" fillId="0" borderId="0" xfId="0" applyFont="1"/>
    <xf numFmtId="0" fontId="15" fillId="0" borderId="7" xfId="0" applyFont="1" applyBorder="1"/>
    <xf numFmtId="0" fontId="17" fillId="0" borderId="0" xfId="3" applyFont="1" applyBorder="1"/>
    <xf numFmtId="44" fontId="15" fillId="0" borderId="0" xfId="1" applyFont="1" applyBorder="1"/>
    <xf numFmtId="9" fontId="15" fillId="0" borderId="0" xfId="0" applyNumberFormat="1" applyFont="1"/>
    <xf numFmtId="164" fontId="15" fillId="0" borderId="0" xfId="0" applyNumberFormat="1" applyFont="1"/>
    <xf numFmtId="164" fontId="15" fillId="0" borderId="7" xfId="0" applyNumberFormat="1" applyFont="1" applyBorder="1"/>
    <xf numFmtId="0" fontId="15" fillId="0" borderId="8" xfId="0" applyFont="1" applyBorder="1"/>
    <xf numFmtId="0" fontId="17" fillId="0" borderId="9" xfId="3" applyFont="1" applyBorder="1"/>
    <xf numFmtId="164" fontId="15" fillId="0" borderId="9" xfId="0" applyNumberFormat="1" applyFont="1" applyBorder="1"/>
    <xf numFmtId="9" fontId="15" fillId="0" borderId="9" xfId="0" applyNumberFormat="1" applyFont="1" applyBorder="1"/>
    <xf numFmtId="164" fontId="15" fillId="0" borderId="10" xfId="0" applyNumberFormat="1" applyFont="1" applyBorder="1"/>
    <xf numFmtId="0" fontId="10" fillId="2" borderId="0" xfId="0" applyFont="1" applyFill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right"/>
      <protection hidden="1"/>
    </xf>
    <xf numFmtId="49" fontId="13" fillId="2" borderId="0" xfId="0" applyNumberFormat="1" applyFont="1" applyFill="1" applyAlignment="1" applyProtection="1">
      <alignment horizontal="left" wrapText="1"/>
      <protection hidden="1"/>
    </xf>
    <xf numFmtId="0" fontId="1" fillId="2" borderId="0" xfId="0" applyFont="1" applyFill="1" applyAlignment="1" applyProtection="1">
      <alignment horizontal="left"/>
      <protection locked="0" hidden="1"/>
    </xf>
    <xf numFmtId="49" fontId="1" fillId="2" borderId="0" xfId="0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49" fontId="1" fillId="2" borderId="0" xfId="0" applyNumberFormat="1" applyFont="1" applyFill="1" applyAlignment="1" applyProtection="1">
      <alignment horizontal="left"/>
      <protection locked="0" hidden="1"/>
    </xf>
    <xf numFmtId="49" fontId="1" fillId="2" borderId="0" xfId="0" applyNumberFormat="1" applyFont="1" applyFill="1" applyAlignment="1" applyProtection="1">
      <alignment horizontal="left" vertical="top" wrapText="1"/>
      <protection hidden="1"/>
    </xf>
  </cellXfs>
  <cellStyles count="4">
    <cellStyle name="Hyperlink" xfId="3" builtinId="8"/>
    <cellStyle name="Standaard" xfId="0" builtinId="0"/>
    <cellStyle name="Valuta" xfId="1" builtinId="4"/>
    <cellStyle name="Valuta 2" xfId="2" xr:uid="{00000000-0005-0000-0000-000003000000}"/>
  </cellStyles>
  <dxfs count="11">
    <dxf>
      <font>
        <color rgb="FFFF0000"/>
      </font>
    </dxf>
    <dxf>
      <font>
        <color rgb="FFFF0000"/>
      </font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rgb="FFFF0000"/>
      </font>
    </dxf>
    <dxf>
      <font>
        <color rgb="FFFF0000"/>
      </font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rgb="FFFF0000"/>
      </font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etten.overheid.nl/BWBR0033711/" TargetMode="External"/><Relationship Id="rId2" Type="http://schemas.openxmlformats.org/officeDocument/2006/relationships/hyperlink" Target="http://wetten.overheid.nl/BWBR0033711/" TargetMode="External"/><Relationship Id="rId1" Type="http://schemas.openxmlformats.org/officeDocument/2006/relationships/hyperlink" Target="https://wetten.overheid.nl/BWBR0028899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etten.overheid.nl/BWBR0015703/Hoofdstuk3/32/Artikel21" TargetMode="External"/><Relationship Id="rId4" Type="http://schemas.openxmlformats.org/officeDocument/2006/relationships/hyperlink" Target="http://wetten.overheid.nl/BWBR0015703/Hoofdstuk3/32/Artikel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91"/>
  <sheetViews>
    <sheetView tabSelected="1" zoomScale="90" zoomScaleNormal="90" workbookViewId="0">
      <selection activeCell="D15" sqref="D15"/>
    </sheetView>
  </sheetViews>
  <sheetFormatPr defaultColWidth="0" defaultRowHeight="12.75" zeroHeight="1" x14ac:dyDescent="0.2"/>
  <cols>
    <col min="1" max="1" width="34.83203125" style="10" customWidth="1"/>
    <col min="2" max="2" width="2.83203125" style="10" customWidth="1"/>
    <col min="3" max="5" width="16.83203125" style="5" customWidth="1"/>
    <col min="6" max="6" width="20.83203125" style="5" customWidth="1"/>
    <col min="7" max="7" width="9.33203125" style="5" hidden="1"/>
    <col min="8" max="10" width="0" style="5" hidden="1"/>
    <col min="11" max="16383" width="9.33203125" style="5" hidden="1"/>
    <col min="16384" max="16384" width="1.6640625" style="5" hidden="1" customWidth="1"/>
  </cols>
  <sheetData>
    <row r="1" spans="1:10" ht="20.25" x14ac:dyDescent="0.3">
      <c r="A1" s="51" t="s">
        <v>74</v>
      </c>
      <c r="B1" s="52"/>
      <c r="C1" s="53"/>
      <c r="D1" s="53"/>
      <c r="E1" s="53"/>
      <c r="F1" s="54"/>
    </row>
    <row r="2" spans="1:10" ht="20.25" x14ac:dyDescent="0.3">
      <c r="A2" s="50"/>
    </row>
    <row r="3" spans="1:10" ht="20.25" customHeight="1" x14ac:dyDescent="0.3">
      <c r="A3" s="74" t="s">
        <v>51</v>
      </c>
      <c r="B3" s="74"/>
      <c r="C3" s="74"/>
      <c r="D3" s="74"/>
      <c r="E3" s="74"/>
      <c r="F3" s="74"/>
      <c r="G3" s="4"/>
      <c r="H3" s="4"/>
      <c r="I3" s="4"/>
      <c r="J3" s="4"/>
    </row>
    <row r="4" spans="1:10" ht="20.100000000000001" customHeight="1" x14ac:dyDescent="0.3">
      <c r="A4" s="6"/>
      <c r="B4" s="6"/>
      <c r="C4" s="7"/>
      <c r="D4" s="7"/>
      <c r="E4" s="7"/>
      <c r="F4" s="7"/>
      <c r="G4" s="7"/>
      <c r="H4" s="7"/>
      <c r="I4" s="7"/>
      <c r="J4" s="7"/>
    </row>
    <row r="5" spans="1:10" ht="15.95" customHeight="1" x14ac:dyDescent="0.25">
      <c r="A5" s="8" t="s">
        <v>2</v>
      </c>
      <c r="B5" s="9"/>
    </row>
    <row r="6" spans="1:10" x14ac:dyDescent="0.2">
      <c r="A6" s="10" t="s">
        <v>0</v>
      </c>
      <c r="C6" s="78"/>
      <c r="D6" s="78"/>
      <c r="E6" s="78"/>
      <c r="F6" s="78"/>
    </row>
    <row r="7" spans="1:10" x14ac:dyDescent="0.2">
      <c r="A7" s="10" t="s">
        <v>1</v>
      </c>
      <c r="C7" s="78"/>
      <c r="D7" s="78"/>
      <c r="E7" s="78"/>
      <c r="F7" s="78"/>
    </row>
    <row r="8" spans="1:10" ht="15" customHeight="1" x14ac:dyDescent="0.2"/>
    <row r="9" spans="1:10" ht="12.75" customHeight="1" x14ac:dyDescent="0.25">
      <c r="A9" s="8" t="s">
        <v>28</v>
      </c>
    </row>
    <row r="10" spans="1:10" x14ac:dyDescent="0.2">
      <c r="A10" s="10" t="s">
        <v>48</v>
      </c>
      <c r="C10" s="77" t="s">
        <v>58</v>
      </c>
      <c r="D10" s="77"/>
      <c r="E10" s="77"/>
      <c r="F10" s="48"/>
    </row>
    <row r="11" spans="1:10" ht="20.100000000000001" customHeight="1" x14ac:dyDescent="0.2">
      <c r="A11" s="46" t="s">
        <v>60</v>
      </c>
      <c r="B11" s="46"/>
      <c r="C11" s="55">
        <v>18</v>
      </c>
      <c r="H11" s="11"/>
    </row>
    <row r="12" spans="1:10" ht="52.5" customHeight="1" x14ac:dyDescent="0.2">
      <c r="A12" s="79" t="s">
        <v>59</v>
      </c>
      <c r="B12" s="79"/>
      <c r="C12" s="79"/>
      <c r="D12" s="79"/>
      <c r="E12" s="42" t="s">
        <v>26</v>
      </c>
      <c r="F12" s="12"/>
      <c r="H12" s="11"/>
    </row>
    <row r="13" spans="1:10" x14ac:dyDescent="0.2">
      <c r="H13" s="11"/>
    </row>
    <row r="14" spans="1:10" ht="15.95" customHeight="1" x14ac:dyDescent="0.25">
      <c r="A14" s="8" t="s">
        <v>29</v>
      </c>
      <c r="B14" s="9"/>
      <c r="C14" s="13" t="s">
        <v>10</v>
      </c>
      <c r="D14" s="13" t="s">
        <v>11</v>
      </c>
      <c r="E14" s="13" t="s">
        <v>12</v>
      </c>
      <c r="H14" s="11"/>
    </row>
    <row r="15" spans="1:10" x14ac:dyDescent="0.2">
      <c r="A15" s="10" t="s">
        <v>57</v>
      </c>
      <c r="C15" s="43"/>
      <c r="D15" s="14">
        <f>C15*12</f>
        <v>0</v>
      </c>
      <c r="E15" s="14">
        <f>C15*$C$11</f>
        <v>0</v>
      </c>
      <c r="H15" s="11"/>
    </row>
    <row r="16" spans="1:10" x14ac:dyDescent="0.2">
      <c r="A16" s="10" t="s">
        <v>8</v>
      </c>
      <c r="C16" s="14">
        <f>D16/12</f>
        <v>0</v>
      </c>
      <c r="D16" s="43"/>
      <c r="E16" s="14">
        <f>C16*$C$11</f>
        <v>0</v>
      </c>
      <c r="H16" s="11"/>
    </row>
    <row r="17" spans="1:8" ht="12.75" customHeight="1" x14ac:dyDescent="0.2">
      <c r="A17" s="10" t="s">
        <v>9</v>
      </c>
      <c r="C17" s="43"/>
      <c r="D17" s="14">
        <f>C17*12</f>
        <v>0</v>
      </c>
      <c r="E17" s="14">
        <f>C17*$C$11</f>
        <v>0</v>
      </c>
      <c r="H17" s="11"/>
    </row>
    <row r="18" spans="1:8" ht="9.9499999999999993" customHeight="1" x14ac:dyDescent="0.2">
      <c r="C18" s="14"/>
      <c r="D18" s="14"/>
      <c r="E18" s="14"/>
      <c r="H18" s="11"/>
    </row>
    <row r="19" spans="1:8" ht="15.95" customHeight="1" x14ac:dyDescent="0.25">
      <c r="C19" s="73" t="s">
        <v>61</v>
      </c>
      <c r="D19" s="73"/>
      <c r="E19" s="73"/>
      <c r="F19" s="12">
        <f>SUM(E15:E17)</f>
        <v>0</v>
      </c>
      <c r="H19" s="11"/>
    </row>
    <row r="20" spans="1:8" ht="27.95" customHeight="1" x14ac:dyDescent="0.25">
      <c r="E20" s="15"/>
      <c r="F20" s="16"/>
    </row>
    <row r="21" spans="1:8" ht="15.95" customHeight="1" x14ac:dyDescent="0.25">
      <c r="A21" s="8" t="s">
        <v>13</v>
      </c>
      <c r="B21" s="9"/>
      <c r="C21" s="13" t="s">
        <v>10</v>
      </c>
      <c r="D21" s="13" t="s">
        <v>11</v>
      </c>
      <c r="E21" s="13" t="s">
        <v>12</v>
      </c>
    </row>
    <row r="22" spans="1:8" x14ac:dyDescent="0.2">
      <c r="A22" s="10" t="s">
        <v>49</v>
      </c>
      <c r="C22" s="43"/>
      <c r="D22" s="14">
        <f>C22*12</f>
        <v>0</v>
      </c>
      <c r="E22" s="14">
        <f>SUM(C22*$C$11)</f>
        <v>0</v>
      </c>
    </row>
    <row r="23" spans="1:8" x14ac:dyDescent="0.2">
      <c r="A23" s="10" t="s">
        <v>14</v>
      </c>
      <c r="C23" s="14">
        <f>D23/12</f>
        <v>0</v>
      </c>
      <c r="D23" s="43"/>
      <c r="E23" s="14">
        <f>SUM(C23*$C$11)</f>
        <v>0</v>
      </c>
    </row>
    <row r="24" spans="1:8" ht="9.9499999999999993" customHeight="1" x14ac:dyDescent="0.2">
      <c r="C24" s="17"/>
      <c r="D24" s="17"/>
      <c r="E24" s="17"/>
    </row>
    <row r="25" spans="1:8" ht="15.95" customHeight="1" x14ac:dyDescent="0.25">
      <c r="C25" s="73" t="s">
        <v>62</v>
      </c>
      <c r="D25" s="73"/>
      <c r="E25" s="73"/>
      <c r="F25" s="16">
        <f>SUM(E22:E23)</f>
        <v>0</v>
      </c>
    </row>
    <row r="26" spans="1:8" ht="27.95" customHeight="1" x14ac:dyDescent="0.2"/>
    <row r="27" spans="1:8" ht="15" x14ac:dyDescent="0.25">
      <c r="A27" s="8" t="s">
        <v>30</v>
      </c>
      <c r="C27" s="13" t="s">
        <v>10</v>
      </c>
      <c r="D27" s="13" t="s">
        <v>11</v>
      </c>
      <c r="E27" s="13" t="s">
        <v>12</v>
      </c>
    </row>
    <row r="28" spans="1:8" ht="12.75" customHeight="1" x14ac:dyDescent="0.2">
      <c r="A28" s="10" t="s">
        <v>72</v>
      </c>
      <c r="C28" s="18">
        <f>IF(SUM(C15:C17)-(C22+C23)&lt;0,0,SUM(C15:C17)-(C22+C23))</f>
        <v>0</v>
      </c>
      <c r="D28" s="18">
        <f>IF(SUM(D15:D17)-(D22+D23)&lt;0,0,SUM(D15:D17)-(D22+D23))</f>
        <v>0</v>
      </c>
      <c r="E28" s="18">
        <f>IF(SUM(E15:E17)-(E22+E23)&lt;0,0,SUM(E15:E17)-(E22+E23))</f>
        <v>0</v>
      </c>
    </row>
    <row r="29" spans="1:8" ht="9.9499999999999993" customHeight="1" x14ac:dyDescent="0.2">
      <c r="C29" s="17"/>
      <c r="D29" s="17"/>
      <c r="E29" s="17"/>
    </row>
    <row r="30" spans="1:8" ht="15.95" customHeight="1" x14ac:dyDescent="0.25">
      <c r="C30" s="73" t="s">
        <v>63</v>
      </c>
      <c r="D30" s="73"/>
      <c r="E30" s="73"/>
      <c r="F30" s="20">
        <f>E28</f>
        <v>0</v>
      </c>
    </row>
    <row r="31" spans="1:8" ht="9.9499999999999993" customHeight="1" x14ac:dyDescent="0.2">
      <c r="C31" s="17"/>
      <c r="D31" s="17"/>
      <c r="E31" s="17"/>
    </row>
    <row r="32" spans="1:8" ht="15.95" customHeight="1" x14ac:dyDescent="0.25">
      <c r="A32" s="8" t="s">
        <v>33</v>
      </c>
      <c r="C32" s="73" t="s">
        <v>64</v>
      </c>
      <c r="D32" s="73"/>
      <c r="E32" s="73"/>
      <c r="F32" s="44">
        <v>0</v>
      </c>
    </row>
    <row r="33" spans="1:10" ht="9.9499999999999993" customHeight="1" x14ac:dyDescent="0.2">
      <c r="C33" s="17"/>
      <c r="D33" s="17"/>
      <c r="E33" s="17"/>
    </row>
    <row r="34" spans="1:10" ht="15.95" customHeight="1" x14ac:dyDescent="0.25">
      <c r="C34" s="73" t="s">
        <v>65</v>
      </c>
      <c r="D34" s="73"/>
      <c r="E34" s="73"/>
      <c r="F34" s="20">
        <f>F30+F32</f>
        <v>0</v>
      </c>
    </row>
    <row r="35" spans="1:10" s="19" customFormat="1" ht="27.95" customHeight="1" x14ac:dyDescent="0.2"/>
    <row r="36" spans="1:10" ht="15.75" x14ac:dyDescent="0.25">
      <c r="A36" s="9" t="s">
        <v>31</v>
      </c>
      <c r="B36" s="9"/>
      <c r="E36" s="13" t="s">
        <v>12</v>
      </c>
    </row>
    <row r="37" spans="1:10" ht="25.5" x14ac:dyDescent="0.2">
      <c r="A37" s="22" t="s">
        <v>32</v>
      </c>
      <c r="B37" s="22"/>
      <c r="C37" s="45" t="s">
        <v>5</v>
      </c>
      <c r="D37" s="5" t="s">
        <v>66</v>
      </c>
      <c r="E37" s="17">
        <f>IF(C37="Ja",F30*0.09,)</f>
        <v>0</v>
      </c>
    </row>
    <row r="38" spans="1:10" ht="25.5" customHeight="1" x14ac:dyDescent="0.2">
      <c r="A38" s="22" t="s">
        <v>41</v>
      </c>
      <c r="B38" s="22"/>
      <c r="C38" s="45" t="s">
        <v>5</v>
      </c>
      <c r="D38" s="5" t="s">
        <v>67</v>
      </c>
      <c r="E38" s="23">
        <f>IF(C38="Ja",C11*Variabelen!B11,0)</f>
        <v>0</v>
      </c>
    </row>
    <row r="39" spans="1:10" ht="9.9499999999999993" customHeight="1" x14ac:dyDescent="0.2">
      <c r="C39" s="17"/>
      <c r="D39" s="17"/>
      <c r="E39" s="17"/>
    </row>
    <row r="40" spans="1:10" ht="15.95" customHeight="1" x14ac:dyDescent="0.25">
      <c r="C40" s="73" t="s">
        <v>68</v>
      </c>
      <c r="D40" s="73"/>
      <c r="E40" s="73"/>
      <c r="F40" s="21">
        <f>SUM(E37+E38)</f>
        <v>0</v>
      </c>
    </row>
    <row r="41" spans="1:10" ht="27.95" customHeight="1" x14ac:dyDescent="0.2">
      <c r="A41" s="5"/>
      <c r="B41" s="5"/>
    </row>
    <row r="42" spans="1:10" s="25" customFormat="1" ht="21.75" thickBot="1" x14ac:dyDescent="0.3">
      <c r="A42" s="72" t="s">
        <v>69</v>
      </c>
      <c r="B42" s="72"/>
      <c r="C42" s="72"/>
      <c r="D42" s="72"/>
      <c r="E42" s="72"/>
      <c r="F42" s="24" t="str">
        <f>IF(F34-F40&lt;=0,"Nihil",F34-F40)</f>
        <v>Nihil</v>
      </c>
    </row>
    <row r="43" spans="1:10" ht="20.25" customHeight="1" thickTop="1" x14ac:dyDescent="0.3">
      <c r="A43" s="74" t="s">
        <v>52</v>
      </c>
      <c r="B43" s="74"/>
      <c r="C43" s="74"/>
      <c r="D43" s="74"/>
      <c r="E43" s="74"/>
      <c r="F43" s="74"/>
      <c r="G43" s="4"/>
      <c r="H43" s="4"/>
      <c r="I43" s="4"/>
      <c r="J43" s="4"/>
    </row>
    <row r="44" spans="1:10" ht="20.100000000000001" customHeight="1" x14ac:dyDescent="0.3">
      <c r="A44" s="6"/>
      <c r="B44" s="6"/>
      <c r="C44" s="7"/>
      <c r="D44" s="7"/>
      <c r="E44" s="7"/>
      <c r="F44" s="7"/>
      <c r="G44" s="7"/>
      <c r="H44" s="7"/>
      <c r="I44" s="7"/>
      <c r="J44" s="7"/>
    </row>
    <row r="45" spans="1:10" ht="15.95" customHeight="1" x14ac:dyDescent="0.25">
      <c r="A45" s="8" t="s">
        <v>2</v>
      </c>
      <c r="B45" s="9"/>
    </row>
    <row r="46" spans="1:10" x14ac:dyDescent="0.2">
      <c r="A46" s="10" t="s">
        <v>0</v>
      </c>
      <c r="C46" s="76">
        <f>C6</f>
        <v>0</v>
      </c>
      <c r="D46" s="77"/>
      <c r="E46" s="77"/>
      <c r="F46" s="77"/>
    </row>
    <row r="47" spans="1:10" x14ac:dyDescent="0.2">
      <c r="A47" s="5"/>
      <c r="B47" s="5"/>
    </row>
    <row r="48" spans="1:10" ht="15" customHeight="1" x14ac:dyDescent="0.25">
      <c r="A48" s="8" t="s">
        <v>34</v>
      </c>
    </row>
    <row r="49" spans="1:8" x14ac:dyDescent="0.2">
      <c r="A49" s="10" t="s">
        <v>47</v>
      </c>
      <c r="C49" s="75" t="s">
        <v>17</v>
      </c>
      <c r="D49" s="75"/>
    </row>
    <row r="50" spans="1:8" x14ac:dyDescent="0.2">
      <c r="A50" s="10" t="s">
        <v>60</v>
      </c>
      <c r="C50" s="49">
        <v>18</v>
      </c>
      <c r="H50" s="11"/>
    </row>
    <row r="51" spans="1:8" ht="27.95" customHeight="1" x14ac:dyDescent="0.2">
      <c r="H51" s="11"/>
    </row>
    <row r="52" spans="1:8" ht="15.95" customHeight="1" x14ac:dyDescent="0.25">
      <c r="A52" s="8" t="s">
        <v>29</v>
      </c>
      <c r="B52" s="9"/>
      <c r="C52" s="13" t="s">
        <v>10</v>
      </c>
      <c r="D52" s="13" t="s">
        <v>11</v>
      </c>
      <c r="E52" s="13" t="s">
        <v>12</v>
      </c>
      <c r="H52" s="11"/>
    </row>
    <row r="53" spans="1:8" x14ac:dyDescent="0.2">
      <c r="A53" s="10" t="s">
        <v>7</v>
      </c>
      <c r="C53" s="14">
        <f>C15</f>
        <v>0</v>
      </c>
      <c r="D53" s="14">
        <f>C53*12</f>
        <v>0</v>
      </c>
      <c r="E53" s="14">
        <f>C53*$C$50</f>
        <v>0</v>
      </c>
      <c r="H53" s="11"/>
    </row>
    <row r="54" spans="1:8" x14ac:dyDescent="0.2">
      <c r="A54" s="10" t="s">
        <v>8</v>
      </c>
      <c r="C54" s="14">
        <f>D54/12</f>
        <v>0</v>
      </c>
      <c r="D54" s="14">
        <f>D16</f>
        <v>0</v>
      </c>
      <c r="E54" s="14">
        <f>C54*$C$50</f>
        <v>0</v>
      </c>
      <c r="H54" s="11"/>
    </row>
    <row r="55" spans="1:8" ht="12.75" customHeight="1" x14ac:dyDescent="0.2">
      <c r="A55" s="10" t="s">
        <v>9</v>
      </c>
      <c r="C55" s="14">
        <f>C17</f>
        <v>0</v>
      </c>
      <c r="D55" s="14">
        <f>C55*12</f>
        <v>0</v>
      </c>
      <c r="E55" s="14">
        <f t="shared" ref="E55" si="0">C55*$C$50</f>
        <v>0</v>
      </c>
      <c r="H55" s="11"/>
    </row>
    <row r="56" spans="1:8" ht="9.9499999999999993" customHeight="1" x14ac:dyDescent="0.2">
      <c r="C56" s="14"/>
      <c r="D56" s="14"/>
      <c r="E56" s="14"/>
      <c r="H56" s="11"/>
    </row>
    <row r="57" spans="1:8" ht="15.95" customHeight="1" x14ac:dyDescent="0.25">
      <c r="C57" s="73" t="s">
        <v>61</v>
      </c>
      <c r="D57" s="73"/>
      <c r="E57" s="73"/>
      <c r="F57" s="12">
        <f>SUM(E53:E55)</f>
        <v>0</v>
      </c>
      <c r="H57" s="11"/>
    </row>
    <row r="58" spans="1:8" ht="27.95" customHeight="1" x14ac:dyDescent="0.25">
      <c r="E58" s="15"/>
      <c r="F58" s="16"/>
    </row>
    <row r="59" spans="1:8" ht="15.95" customHeight="1" x14ac:dyDescent="0.25">
      <c r="A59" s="8" t="s">
        <v>13</v>
      </c>
      <c r="B59" s="9"/>
      <c r="C59" s="13" t="s">
        <v>10</v>
      </c>
      <c r="D59" s="13" t="s">
        <v>11</v>
      </c>
      <c r="E59" s="13" t="s">
        <v>12</v>
      </c>
    </row>
    <row r="60" spans="1:8" x14ac:dyDescent="0.2">
      <c r="A60" s="10" t="s">
        <v>49</v>
      </c>
      <c r="C60" s="14">
        <f>C22</f>
        <v>0</v>
      </c>
      <c r="D60" s="14">
        <f>C60*12</f>
        <v>0</v>
      </c>
      <c r="E60" s="14">
        <f>C60*$C$50</f>
        <v>0</v>
      </c>
    </row>
    <row r="61" spans="1:8" x14ac:dyDescent="0.2">
      <c r="A61" s="10" t="s">
        <v>14</v>
      </c>
      <c r="C61" s="14">
        <f>(D61/12)</f>
        <v>0</v>
      </c>
      <c r="D61" s="14">
        <f>D23</f>
        <v>0</v>
      </c>
      <c r="E61" s="14">
        <f>C61*$C$50</f>
        <v>0</v>
      </c>
    </row>
    <row r="62" spans="1:8" ht="9.9499999999999993" customHeight="1" x14ac:dyDescent="0.2">
      <c r="C62" s="17"/>
      <c r="D62" s="17"/>
      <c r="E62" s="17"/>
    </row>
    <row r="63" spans="1:8" ht="15.95" customHeight="1" x14ac:dyDescent="0.25">
      <c r="C63" s="73" t="s">
        <v>62</v>
      </c>
      <c r="D63" s="73"/>
      <c r="E63" s="73"/>
      <c r="F63" s="16">
        <f>SUM(E60:E61)</f>
        <v>0</v>
      </c>
    </row>
    <row r="64" spans="1:8" ht="27.95" customHeight="1" x14ac:dyDescent="0.2"/>
    <row r="65" spans="1:8" ht="15" x14ac:dyDescent="0.25">
      <c r="A65" s="8" t="s">
        <v>30</v>
      </c>
      <c r="C65" s="13" t="s">
        <v>10</v>
      </c>
      <c r="D65" s="13" t="s">
        <v>11</v>
      </c>
      <c r="E65" s="13" t="s">
        <v>12</v>
      </c>
    </row>
    <row r="66" spans="1:8" ht="12.75" customHeight="1" x14ac:dyDescent="0.2">
      <c r="A66" s="10" t="s">
        <v>73</v>
      </c>
      <c r="C66" s="18">
        <f>IF(SUM(C53:C55)-(C60+C61)&lt;0,0,SUM(C53:C55)-(C60+C61))</f>
        <v>0</v>
      </c>
      <c r="D66" s="18">
        <f>IF(SUM(D53:D55)-(D60+D61)&lt;0,0,SUM(D53:D55)-(D60+D61))</f>
        <v>0</v>
      </c>
      <c r="E66" s="18">
        <f>IF(SUM(E53:E55)-(E60+E61)&lt;0,0,SUM(E53:E55)-(E60+E61))</f>
        <v>0</v>
      </c>
    </row>
    <row r="67" spans="1:8" ht="12.75" customHeight="1" x14ac:dyDescent="0.2">
      <c r="C67" s="18"/>
      <c r="D67" s="18"/>
      <c r="E67" s="18"/>
    </row>
    <row r="68" spans="1:8" ht="15.95" customHeight="1" x14ac:dyDescent="0.25">
      <c r="C68" s="73" t="s">
        <v>63</v>
      </c>
      <c r="D68" s="73"/>
      <c r="E68" s="73"/>
      <c r="F68" s="20">
        <f>E66</f>
        <v>0</v>
      </c>
    </row>
    <row r="69" spans="1:8" ht="9.9499999999999993" customHeight="1" x14ac:dyDescent="0.2">
      <c r="C69" s="14"/>
      <c r="D69" s="14"/>
      <c r="E69" s="14"/>
      <c r="H69" s="11"/>
    </row>
    <row r="70" spans="1:8" ht="15.95" customHeight="1" x14ac:dyDescent="0.25">
      <c r="A70" s="8" t="s">
        <v>33</v>
      </c>
      <c r="C70" s="73" t="s">
        <v>64</v>
      </c>
      <c r="D70" s="73"/>
      <c r="E70" s="73"/>
      <c r="F70" s="18">
        <f>F32</f>
        <v>0</v>
      </c>
    </row>
    <row r="71" spans="1:8" ht="9.9499999999999993" customHeight="1" x14ac:dyDescent="0.2">
      <c r="C71" s="17"/>
      <c r="D71" s="17"/>
      <c r="E71" s="17"/>
    </row>
    <row r="72" spans="1:8" ht="15.95" customHeight="1" x14ac:dyDescent="0.25">
      <c r="C72" s="73" t="s">
        <v>65</v>
      </c>
      <c r="D72" s="73"/>
      <c r="E72" s="73"/>
      <c r="F72" s="20">
        <f>F68+F70</f>
        <v>0</v>
      </c>
    </row>
    <row r="73" spans="1:8" s="19" customFormat="1" ht="27" customHeight="1" x14ac:dyDescent="0.2"/>
    <row r="74" spans="1:8" ht="15.75" x14ac:dyDescent="0.25">
      <c r="A74" s="9" t="s">
        <v>35</v>
      </c>
      <c r="B74" s="9"/>
      <c r="C74" s="13" t="s">
        <v>10</v>
      </c>
      <c r="E74" s="13" t="s">
        <v>12</v>
      </c>
    </row>
    <row r="75" spans="1:8" ht="25.5" x14ac:dyDescent="0.2">
      <c r="A75" s="22" t="s">
        <v>36</v>
      </c>
      <c r="B75" s="22"/>
      <c r="C75" s="12">
        <f>IF(C49="Enkele Particulier",Variabelen!C7,IF(C49="Enkele ondernemer",Variabelen!C8,IF(C49="* Kies zaaksoort *",0)))</f>
        <v>0</v>
      </c>
      <c r="E75" s="17">
        <f>C75*C50</f>
        <v>0</v>
      </c>
    </row>
    <row r="76" spans="1:8" ht="9.9499999999999993" customHeight="1" x14ac:dyDescent="0.2">
      <c r="C76" s="14"/>
      <c r="D76" s="14"/>
      <c r="E76" s="14"/>
      <c r="H76" s="11"/>
    </row>
    <row r="77" spans="1:8" x14ac:dyDescent="0.2">
      <c r="A77" s="22"/>
      <c r="B77" s="22"/>
      <c r="E77" s="13" t="s">
        <v>38</v>
      </c>
    </row>
    <row r="78" spans="1:8" ht="25.5" x14ac:dyDescent="0.2">
      <c r="A78" s="10" t="s">
        <v>37</v>
      </c>
      <c r="D78" s="17"/>
      <c r="E78" s="23">
        <f>IF(C49="Enkele Particulier",Variabelen!D7,IF(C49="Enkele ondernemer",Variabelen!D8,IF(C49="* Kies zaaksoort *",0)))</f>
        <v>0</v>
      </c>
    </row>
    <row r="79" spans="1:8" ht="9.9499999999999993" customHeight="1" x14ac:dyDescent="0.2">
      <c r="C79" s="14"/>
      <c r="D79" s="14"/>
      <c r="E79" s="14"/>
      <c r="H79" s="11"/>
    </row>
    <row r="80" spans="1:8" x14ac:dyDescent="0.2">
      <c r="D80" s="14"/>
      <c r="E80" s="13" t="s">
        <v>38</v>
      </c>
      <c r="H80" s="11"/>
    </row>
    <row r="81" spans="1:8" x14ac:dyDescent="0.2">
      <c r="A81" s="10" t="s">
        <v>39</v>
      </c>
      <c r="D81" s="14"/>
      <c r="E81" s="14">
        <f>IF(C49="Enkele Particulier",Variabelen!E7,IF(C49="Enkele ondernemer",Variabelen!E8,IF(C49="* Kies zaaksoort *",0)))</f>
        <v>0</v>
      </c>
      <c r="H81" s="11"/>
    </row>
    <row r="82" spans="1:8" ht="9.9499999999999993" customHeight="1" x14ac:dyDescent="0.2">
      <c r="C82" s="14"/>
      <c r="D82" s="14"/>
      <c r="E82" s="14"/>
      <c r="H82" s="11"/>
    </row>
    <row r="83" spans="1:8" x14ac:dyDescent="0.2">
      <c r="D83" s="14"/>
      <c r="E83" s="13" t="s">
        <v>38</v>
      </c>
      <c r="H83" s="11"/>
    </row>
    <row r="84" spans="1:8" x14ac:dyDescent="0.2">
      <c r="A84" s="10" t="s">
        <v>25</v>
      </c>
      <c r="C84" s="13"/>
      <c r="D84" s="14"/>
      <c r="E84" s="26">
        <f>Variabelen!B10</f>
        <v>797</v>
      </c>
      <c r="H84" s="11"/>
    </row>
    <row r="85" spans="1:8" ht="9.9499999999999993" customHeight="1" x14ac:dyDescent="0.2">
      <c r="C85" s="14"/>
      <c r="D85" s="14"/>
      <c r="E85" s="14"/>
      <c r="H85" s="11"/>
    </row>
    <row r="86" spans="1:8" ht="15.95" customHeight="1" x14ac:dyDescent="0.25">
      <c r="C86" s="73" t="s">
        <v>70</v>
      </c>
      <c r="D86" s="73"/>
      <c r="E86" s="73"/>
      <c r="F86" s="20">
        <f>SUM(E75+E78+E81+E84)</f>
        <v>797</v>
      </c>
    </row>
    <row r="87" spans="1:8" ht="27.95" customHeight="1" x14ac:dyDescent="0.2">
      <c r="A87" s="5"/>
      <c r="B87" s="5"/>
    </row>
    <row r="88" spans="1:8" s="25" customFormat="1" ht="21.75" thickBot="1" x14ac:dyDescent="0.3">
      <c r="A88" s="72" t="s">
        <v>71</v>
      </c>
      <c r="B88" s="72"/>
      <c r="C88" s="72"/>
      <c r="D88" s="72"/>
      <c r="E88" s="72"/>
      <c r="F88" s="24" t="str">
        <f>IF(F72-F86&lt;=0,"Nihil",F72-F86)</f>
        <v>Nihil</v>
      </c>
    </row>
    <row r="89" spans="1:8" ht="13.5" hidden="1" thickTop="1" x14ac:dyDescent="0.2"/>
    <row r="90" spans="1:8" ht="13.5" thickTop="1" x14ac:dyDescent="0.2"/>
    <row r="91" spans="1:8" x14ac:dyDescent="0.2"/>
  </sheetData>
  <sheetProtection sheet="1"/>
  <mergeCells count="22">
    <mergeCell ref="C40:E40"/>
    <mergeCell ref="A3:F3"/>
    <mergeCell ref="C25:E25"/>
    <mergeCell ref="C19:E19"/>
    <mergeCell ref="C34:E34"/>
    <mergeCell ref="C32:E32"/>
    <mergeCell ref="C30:E30"/>
    <mergeCell ref="C6:F6"/>
    <mergeCell ref="C7:F7"/>
    <mergeCell ref="C10:E10"/>
    <mergeCell ref="A12:D12"/>
    <mergeCell ref="A42:E42"/>
    <mergeCell ref="A88:E88"/>
    <mergeCell ref="C72:E72"/>
    <mergeCell ref="C86:E86"/>
    <mergeCell ref="A43:F43"/>
    <mergeCell ref="C49:D49"/>
    <mergeCell ref="C57:E57"/>
    <mergeCell ref="C70:E70"/>
    <mergeCell ref="C63:E63"/>
    <mergeCell ref="C68:E68"/>
    <mergeCell ref="C46:F46"/>
  </mergeCells>
  <conditionalFormatting sqref="C6:C7 F32">
    <cfRule type="cellIs" dxfId="10" priority="18" operator="equal">
      <formula>""</formula>
    </cfRule>
  </conditionalFormatting>
  <conditionalFormatting sqref="C10">
    <cfRule type="cellIs" dxfId="9" priority="12" operator="equal">
      <formula>"* Kies zaaksoort *"</formula>
    </cfRule>
  </conditionalFormatting>
  <conditionalFormatting sqref="C15">
    <cfRule type="cellIs" dxfId="8" priority="5" operator="equal">
      <formula>""</formula>
    </cfRule>
  </conditionalFormatting>
  <conditionalFormatting sqref="C17">
    <cfRule type="cellIs" dxfId="7" priority="3" operator="equal">
      <formula>""</formula>
    </cfRule>
  </conditionalFormatting>
  <conditionalFormatting sqref="C22">
    <cfRule type="cellIs" dxfId="6" priority="2" operator="equal">
      <formula>""</formula>
    </cfRule>
  </conditionalFormatting>
  <conditionalFormatting sqref="C37:C38">
    <cfRule type="containsText" dxfId="5" priority="23" operator="containsText" text="* Ja/Nee *">
      <formula>NOT(ISERROR(SEARCH("* Ja/Nee *",C37)))</formula>
    </cfRule>
  </conditionalFormatting>
  <conditionalFormatting sqref="C49">
    <cfRule type="cellIs" dxfId="4" priority="17" operator="equal">
      <formula>"* Kies zaaksoort *"</formula>
    </cfRule>
  </conditionalFormatting>
  <conditionalFormatting sqref="D16">
    <cfRule type="cellIs" dxfId="3" priority="4" operator="equal">
      <formula>""</formula>
    </cfRule>
  </conditionalFormatting>
  <conditionalFormatting sqref="D23">
    <cfRule type="cellIs" dxfId="2" priority="1" operator="equal">
      <formula>""</formula>
    </cfRule>
  </conditionalFormatting>
  <conditionalFormatting sqref="E12">
    <cfRule type="cellIs" dxfId="1" priority="13" operator="equal">
      <formula>"* Ja/N.v.t. *"</formula>
    </cfRule>
    <cfRule type="containsText" dxfId="0" priority="14" operator="containsText" text="* Ja/Nee *">
      <formula>NOT(ISERROR(SEARCH("* Ja/Nee *",E12)))</formula>
    </cfRule>
  </conditionalFormatting>
  <dataValidations count="2">
    <dataValidation type="whole" allowBlank="1" showInputMessage="1" showErrorMessage="1" errorTitle="Ongeldige termijn" error="Er is een ongeldige termijn ingevoerd. Vul minimaal 18 en maximaal 50 maanden (3 tot 5 jaar)." sqref="C50 C11" xr:uid="{00000000-0002-0000-0000-000000000000}">
      <formula1>18</formula1>
      <formula2>60</formula2>
    </dataValidation>
    <dataValidation errorStyle="information" allowBlank="1" showInputMessage="1" showErrorMessage="1" errorTitle="Kies één van de zaaksoorten." error="Klik op het pijltje rechts naast deze cel en kies één van de zaaksoorten. " sqref="C10" xr:uid="{00000000-0002-0000-0000-000001000000}"/>
  </dataValidations>
  <pageMargins left="0.7" right="0.7" top="0.75" bottom="0.75" header="0.3" footer="0.3"/>
  <pageSetup paperSize="9" orientation="portrait" r:id="rId1"/>
  <headerFooter>
    <oddFooter>&amp;L&amp;8Vergelijkingstool Msnp vs. Wsnp 
Alleenstaande 
v. 2021.1&amp;RP. &amp;P / &amp;N</oddFooter>
  </headerFooter>
  <ignoredErrors>
    <ignoredError sqref="C54:D54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Variabelen!$A$15:$A$17</xm:f>
          </x14:formula1>
          <xm:sqref>C37:C38</xm:sqref>
        </x14:dataValidation>
        <x14:dataValidation type="list" allowBlank="1" showInputMessage="1" showErrorMessage="1" xr:uid="{00000000-0002-0000-0000-000003000000}">
          <x14:formula1>
            <xm:f>Variabelen!$A$19:$A$21</xm:f>
          </x14:formula1>
          <xm:sqref>E12</xm:sqref>
        </x14:dataValidation>
        <x14:dataValidation type="list" allowBlank="1" showInputMessage="1" showErrorMessage="1" xr:uid="{00000000-0002-0000-0000-000004000000}">
          <x14:formula1>
            <xm:f>Variabelen!$B$6:$B$8</xm:f>
          </x14:formula1>
          <xm:sqref>C49:D49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G21"/>
  <sheetViews>
    <sheetView workbookViewId="0">
      <selection activeCell="A10" sqref="A10"/>
    </sheetView>
  </sheetViews>
  <sheetFormatPr defaultColWidth="9.33203125" defaultRowHeight="12.75" x14ac:dyDescent="0.2"/>
  <cols>
    <col min="1" max="1" width="34.83203125" style="1" bestFit="1" customWidth="1"/>
    <col min="2" max="2" width="20.1640625" style="1" bestFit="1" customWidth="1"/>
    <col min="3" max="3" width="18.33203125" style="1" customWidth="1"/>
    <col min="4" max="4" width="18" style="1" bestFit="1" customWidth="1"/>
    <col min="5" max="5" width="19.5" style="1" customWidth="1"/>
    <col min="6" max="6" width="21.1640625" style="1" bestFit="1" customWidth="1"/>
    <col min="7" max="7" width="14.1640625" style="1" bestFit="1" customWidth="1"/>
    <col min="8" max="8" width="10.83203125" style="1" bestFit="1" customWidth="1"/>
    <col min="9" max="16384" width="9.33203125" style="1"/>
  </cols>
  <sheetData>
    <row r="1" spans="1:7" x14ac:dyDescent="0.2">
      <c r="A1" s="56" t="s">
        <v>15</v>
      </c>
      <c r="B1" s="57" t="s">
        <v>43</v>
      </c>
      <c r="C1" s="57" t="s">
        <v>42</v>
      </c>
      <c r="D1" s="57" t="s">
        <v>45</v>
      </c>
      <c r="E1" s="57" t="s">
        <v>16</v>
      </c>
      <c r="F1" s="58" t="s">
        <v>46</v>
      </c>
    </row>
    <row r="2" spans="1:7" x14ac:dyDescent="0.2">
      <c r="A2" s="59" t="s">
        <v>17</v>
      </c>
      <c r="B2" s="60"/>
      <c r="C2" s="60"/>
      <c r="D2" s="60"/>
      <c r="E2" s="60"/>
      <c r="F2" s="61"/>
      <c r="G2" s="27"/>
    </row>
    <row r="3" spans="1:7" x14ac:dyDescent="0.2">
      <c r="A3" s="59" t="s">
        <v>18</v>
      </c>
      <c r="B3" s="62" t="s">
        <v>44</v>
      </c>
      <c r="C3" s="63">
        <v>1283.83</v>
      </c>
      <c r="D3" s="64">
        <v>0.05</v>
      </c>
      <c r="E3" s="65">
        <f>C3*D3</f>
        <v>64.191500000000005</v>
      </c>
      <c r="F3" s="66">
        <f>ROUND(E3,0)</f>
        <v>64</v>
      </c>
    </row>
    <row r="4" spans="1:7" ht="13.5" thickBot="1" x14ac:dyDescent="0.25">
      <c r="A4" s="67" t="s">
        <v>50</v>
      </c>
      <c r="B4" s="68" t="s">
        <v>54</v>
      </c>
      <c r="C4" s="69">
        <v>1834.04</v>
      </c>
      <c r="D4" s="70">
        <v>0.05</v>
      </c>
      <c r="E4" s="69">
        <f>C4*D4</f>
        <v>91.701999999999998</v>
      </c>
      <c r="F4" s="71">
        <f t="shared" ref="F4" si="0">ROUND(E4,0)</f>
        <v>92</v>
      </c>
    </row>
    <row r="5" spans="1:7" ht="13.5" thickBot="1" x14ac:dyDescent="0.25"/>
    <row r="6" spans="1:7" x14ac:dyDescent="0.2">
      <c r="A6" s="28" t="s">
        <v>24</v>
      </c>
      <c r="B6" s="31" t="s">
        <v>17</v>
      </c>
      <c r="C6" s="32" t="s">
        <v>19</v>
      </c>
      <c r="D6" s="32" t="s">
        <v>20</v>
      </c>
      <c r="E6" s="33" t="s">
        <v>21</v>
      </c>
    </row>
    <row r="7" spans="1:7" x14ac:dyDescent="0.2">
      <c r="A7" s="29" t="s">
        <v>22</v>
      </c>
      <c r="B7" s="30" t="s">
        <v>55</v>
      </c>
      <c r="C7" s="34">
        <v>67</v>
      </c>
      <c r="D7" s="34">
        <v>2567</v>
      </c>
      <c r="E7" s="35">
        <v>187</v>
      </c>
    </row>
    <row r="8" spans="1:7" ht="13.5" thickBot="1" x14ac:dyDescent="0.25">
      <c r="A8" s="36" t="s">
        <v>23</v>
      </c>
      <c r="B8" s="47" t="s">
        <v>56</v>
      </c>
      <c r="C8" s="37">
        <v>67</v>
      </c>
      <c r="D8" s="37">
        <v>4220</v>
      </c>
      <c r="E8" s="38">
        <v>187</v>
      </c>
    </row>
    <row r="9" spans="1:7" ht="13.5" thickBot="1" x14ac:dyDescent="0.25"/>
    <row r="10" spans="1:7" x14ac:dyDescent="0.2">
      <c r="A10" s="39" t="s">
        <v>53</v>
      </c>
      <c r="B10" s="40">
        <v>797</v>
      </c>
      <c r="G10" s="27"/>
    </row>
    <row r="11" spans="1:7" ht="13.5" thickBot="1" x14ac:dyDescent="0.25">
      <c r="A11" s="36" t="s">
        <v>40</v>
      </c>
      <c r="B11" s="41">
        <v>6</v>
      </c>
    </row>
    <row r="14" spans="1:7" x14ac:dyDescent="0.2">
      <c r="A14" s="2" t="s">
        <v>3</v>
      </c>
      <c r="B14" s="2"/>
      <c r="C14" s="2"/>
      <c r="D14" s="2"/>
    </row>
    <row r="15" spans="1:7" x14ac:dyDescent="0.2">
      <c r="A15" s="3" t="s">
        <v>6</v>
      </c>
      <c r="B15" s="3"/>
      <c r="C15" s="3"/>
      <c r="D15" s="3"/>
    </row>
    <row r="16" spans="1:7" x14ac:dyDescent="0.2">
      <c r="A16" s="1" t="s">
        <v>4</v>
      </c>
    </row>
    <row r="17" spans="1:1" x14ac:dyDescent="0.2">
      <c r="A17" s="1" t="s">
        <v>5</v>
      </c>
    </row>
    <row r="19" spans="1:1" x14ac:dyDescent="0.2">
      <c r="A19" s="1" t="s">
        <v>26</v>
      </c>
    </row>
    <row r="20" spans="1:1" x14ac:dyDescent="0.2">
      <c r="A20" s="1" t="s">
        <v>4</v>
      </c>
    </row>
    <row r="21" spans="1:1" x14ac:dyDescent="0.2">
      <c r="A21" s="1" t="s">
        <v>27</v>
      </c>
    </row>
  </sheetData>
  <hyperlinks>
    <hyperlink ref="A10" r:id="rId1" location="Hoofdstuk2_Paragraaf1_Artikel17" xr:uid="{00000000-0004-0000-0100-000002000000}"/>
    <hyperlink ref="B7" r:id="rId2" display="Dubbele Particulier" xr:uid="{00000000-0004-0000-0100-000005000000}"/>
    <hyperlink ref="B8" r:id="rId3" display="Dubbele Ondernemer" xr:uid="{00000000-0004-0000-0100-000006000000}"/>
    <hyperlink ref="B4" r:id="rId4" display="art. 21 lid 1a Pw" xr:uid="{00000000-0004-0000-0100-000004000000}"/>
    <hyperlink ref="B3" r:id="rId5" xr:uid="{00000000-0004-0000-0100-000001000000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Vergelijking</vt:lpstr>
      <vt:lpstr>Variabelen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</dc:creator>
  <cp:lastModifiedBy>Linda Doedée</cp:lastModifiedBy>
  <cp:lastPrinted>2021-03-04T15:49:48Z</cp:lastPrinted>
  <dcterms:created xsi:type="dcterms:W3CDTF">2015-10-22T13:21:42Z</dcterms:created>
  <dcterms:modified xsi:type="dcterms:W3CDTF">2025-07-04T13:02:29Z</dcterms:modified>
</cp:coreProperties>
</file>